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стр1 (2)" sheetId="1" r:id="rId1"/>
    <sheet name="стр1" sheetId="2" r:id="rId2"/>
  </sheets>
  <definedNames>
    <definedName name="_xlnm.Print_Area" localSheetId="1">'стр1'!$A$1:$CY$111</definedName>
    <definedName name="_xlnm.Print_Area" localSheetId="0">'стр1 (2)'!$A$1:$CY$108</definedName>
  </definedNames>
  <calcPr fullCalcOnLoad="1"/>
</workbook>
</file>

<file path=xl/sharedStrings.xml><?xml version="1.0" encoding="utf-8"?>
<sst xmlns="http://schemas.openxmlformats.org/spreadsheetml/2006/main" count="544" uniqueCount="209">
  <si>
    <t>Очередной финансовый год, прогноз</t>
  </si>
  <si>
    <t>Показатели</t>
  </si>
  <si>
    <t>1. Доходы - всего</t>
  </si>
  <si>
    <t>1.1. Налоговые и неналоговые доходы</t>
  </si>
  <si>
    <t>1.2. Безвозмездные поступления от других бюджетов бюджетной системы Российской Федерации</t>
  </si>
  <si>
    <t>2. Расходы - всего</t>
  </si>
  <si>
    <t>очередной  финансовый   год + 1, прогноз</t>
  </si>
  <si>
    <t>очередной финансовый    год + 2, прогноз</t>
  </si>
  <si>
    <t>в том числе:</t>
  </si>
  <si>
    <t>3. Профицит (+), дефицит (-)</t>
  </si>
  <si>
    <t>4. Источники финансирования дефицита бюджета (сальдо)</t>
  </si>
  <si>
    <t>Плановый период на</t>
  </si>
  <si>
    <t>2.2. Обслуживание муниципального долга</t>
  </si>
  <si>
    <t>5.1. Остаток задолженности по выданным  гарантиям</t>
  </si>
  <si>
    <t>/тыс. руб./</t>
  </si>
  <si>
    <t>Налоговые доходы</t>
  </si>
  <si>
    <t>Неналоговые доходы</t>
  </si>
  <si>
    <t>Дотация на поддержку мер по обеспечению сбалансированности</t>
  </si>
  <si>
    <t>Межбюджетные трансферты</t>
  </si>
  <si>
    <t>Субвенция на осуществление полномочий по первичному воинскому учёту на территориях, где отсутствуют военные комиссариаты</t>
  </si>
  <si>
    <t>в том числе по ведомственной структуре:</t>
  </si>
  <si>
    <t>Код бюджетной классификации</t>
  </si>
  <si>
    <t>вед</t>
  </si>
  <si>
    <t>КФСР</t>
  </si>
  <si>
    <t>КЦСР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</si>
  <si>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</si>
  <si>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</si>
  <si>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</si>
  <si>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</si>
  <si>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</si>
  <si>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</si>
  <si>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0100</t>
  </si>
  <si>
    <t>0103</t>
  </si>
  <si>
    <t>НАЦИОНАЛЬНАЯ ОБОРОНА</t>
  </si>
  <si>
    <t>Резервные фонды</t>
  </si>
  <si>
    <t>0111</t>
  </si>
  <si>
    <t>РЕЗЕРВНЫЕ ФОНДЫ</t>
  </si>
  <si>
    <t>0203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</si>
  <si>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</si>
  <si>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</si>
  <si>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</si>
  <si>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0020000</t>
  </si>
  <si>
    <t>0020400</t>
  </si>
  <si>
    <t>0700000</t>
  </si>
  <si>
    <t>0700500</t>
  </si>
  <si>
    <t>0010000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</si>
  <si>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</si>
  <si>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</si>
  <si>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учёта на территориях, где отсутствуют военные комиссариаты</t>
  </si>
  <si>
    <t>0013600</t>
  </si>
  <si>
    <t>Коммунальное хозяйство</t>
  </si>
  <si>
    <t>0502</t>
  </si>
  <si>
    <t>Поддержка коммунального хозяйства</t>
  </si>
  <si>
    <t>3910000</t>
  </si>
  <si>
    <t>Мероприятия в области коммунального хозяйства</t>
  </si>
  <si>
    <t>3910500</t>
  </si>
  <si>
    <t>Благоустройство</t>
  </si>
  <si>
    <t>0503</t>
  </si>
  <si>
    <t>6000000</t>
  </si>
  <si>
    <t xml:space="preserve">Уличное освещение </t>
  </si>
  <si>
    <t>6000100</t>
  </si>
  <si>
    <t>Озеленение</t>
  </si>
  <si>
    <t>6000300</t>
  </si>
  <si>
    <t>Организация и содержание мест захоронения (кладбища)</t>
  </si>
  <si>
    <t>6000400</t>
  </si>
  <si>
    <t>6000500</t>
  </si>
  <si>
    <t>ОБРАЗОВАНИЕ</t>
  </si>
  <si>
    <t>Молодёжная политика и оздоровление детей</t>
  </si>
  <si>
    <t>0707</t>
  </si>
  <si>
    <t>Организационно-воспитательная работа с молодёжью</t>
  </si>
  <si>
    <t>4310000</t>
  </si>
  <si>
    <t>Проведение мероприятий для детей и молодёжи</t>
  </si>
  <si>
    <t>4310100</t>
  </si>
  <si>
    <t>КУЛЬТУРА И КИНЕМАТОГРАФИЯ</t>
  </si>
  <si>
    <t>Культура</t>
  </si>
  <si>
    <t>0801</t>
  </si>
  <si>
    <t>Учреждения культуры и мероприятия в сфере культуры и кинематографии</t>
  </si>
  <si>
    <t>4400000</t>
  </si>
  <si>
    <t>Обеспечение деятельности подведомственных учреждений</t>
  </si>
  <si>
    <t>4409900</t>
  </si>
  <si>
    <t>ФИЗИЧЕСКАЯ КУЛЬТУРА И СПОРТ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</si>
  <si>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</si>
  <si>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</si>
  <si>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</si>
  <si>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</si>
  <si>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</si>
  <si>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МЕЖБЮДЖЕТНЫЕ ТРАНСФЕРТЫ БЮДЖЕТУ РАЙОНА ОБЩЕГО ХАРАКТЕРА</t>
  </si>
  <si>
    <t>1400</t>
  </si>
  <si>
    <t>Прочие межбюджетные трансферты бюджету района общего характера</t>
  </si>
  <si>
    <t>1403</t>
  </si>
  <si>
    <t>5210600</t>
  </si>
  <si>
    <t>На организацию и осуществление мероприятий по гражданской обороне, защите населения и территории поселений от чрезвычайных ситуаций природного и техногенного харакрета</t>
  </si>
  <si>
    <t>2180000</t>
  </si>
  <si>
    <t>НАЦИОНАЛЬНАЯ БЕЗОПАСНОСТЬ И ПРАВООХРАНИТЕЛЬНАЯ ДЕЯТЕЛЬНОСТЬ</t>
  </si>
  <si>
    <t>сельского поселения</t>
  </si>
  <si>
    <t>Совет Малиновского сельского поселения</t>
  </si>
  <si>
    <t>5.Муниципальный  долг Малиновского сельского поселения</t>
  </si>
  <si>
    <t>Администрация Малиновского сельского поселения</t>
  </si>
  <si>
    <t>Руководство и управление в сфере установленных функций органов государственной власти  и органов местного самоуправления</t>
  </si>
  <si>
    <t>Резервные фонды органов местных администраций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</si>
  <si>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</si>
  <si>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</si>
  <si>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</si>
  <si>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</si>
  <si>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0409</t>
  </si>
  <si>
    <t>0400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</si>
  <si>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</t>
  </si>
  <si>
    <t>ЖИЛИЩНО- КОММУНАЛЬНОЕ ХОЗЯЙСТВО</t>
  </si>
  <si>
    <t>904</t>
  </si>
  <si>
    <t>Организация утилизация и переработки бытовых и промышленных отходов</t>
  </si>
  <si>
    <t>БЛАГОУСТРОЙСТВО</t>
  </si>
  <si>
    <t>Создание условий для обеспечение жителей поселения услугами организации культуры</t>
  </si>
  <si>
    <t>5129700</t>
  </si>
  <si>
    <t>2180100</t>
  </si>
  <si>
    <t xml:space="preserve">к распоряжению  Администрации Малиновского                                        </t>
  </si>
  <si>
    <t>Дорожное хозяйство</t>
  </si>
  <si>
    <t>Поддержка дорожного хозяйства</t>
  </si>
  <si>
    <t>3150000</t>
  </si>
  <si>
    <t>3150200</t>
  </si>
  <si>
    <t>3150212</t>
  </si>
  <si>
    <t>Капитальный ремонт и ремонт автомобильных дорог общего пользования населенных пунктов</t>
  </si>
  <si>
    <t>Ремонт водопровода</t>
  </si>
  <si>
    <t xml:space="preserve">Прочие мероприятия по благоустройству </t>
  </si>
  <si>
    <t>Межбюджетные трансферты бюджетам муниципальных районов из бюджетов поселений на осуществление части полночий по решению вопросов местного значения, том числе:</t>
  </si>
  <si>
    <t>5210000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</si>
  <si>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заключёнными соглашениями в т.ч.</t>
  </si>
  <si>
    <t>2 02 01 00 0 105 0 000</t>
  </si>
  <si>
    <t>2 02 03 00 0 05 0 000</t>
  </si>
  <si>
    <t>2 02 04 000 05 0 000</t>
  </si>
  <si>
    <t>Глава муниципального образования</t>
  </si>
  <si>
    <t>0020800</t>
  </si>
  <si>
    <t>0200</t>
  </si>
  <si>
    <t>0500</t>
  </si>
  <si>
    <t>0700</t>
  </si>
  <si>
    <t>0800</t>
  </si>
  <si>
    <t>Социальная политика</t>
  </si>
  <si>
    <t>1000</t>
  </si>
  <si>
    <t>1003</t>
  </si>
  <si>
    <t>Оказание других видов социальной помощи</t>
  </si>
  <si>
    <t>Оказание помощи в переустройстве жилых помещений</t>
  </si>
  <si>
    <t>5205800</t>
  </si>
  <si>
    <t>1100</t>
  </si>
  <si>
    <t>5058600</t>
  </si>
  <si>
    <t>Приложение  2</t>
  </si>
  <si>
    <t xml:space="preserve">                                Среднесрочный финансовый план  муниципального образования "Малиновское сельское поселение" </t>
  </si>
  <si>
    <t>Другие общегосударственные вопросы</t>
  </si>
  <si>
    <t>0113</t>
  </si>
  <si>
    <t>0920310</t>
  </si>
  <si>
    <t>Взнос в Ассоциацию муниципальных образований</t>
  </si>
  <si>
    <t>на 2015-2017 г.</t>
  </si>
  <si>
    <t xml:space="preserve">                       от 25.11.2014 №38 -р                         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</si>
  <si>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</si>
  <si>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За счет средств дорожного фонда (акцизы)</t>
  </si>
  <si>
    <t>0804</t>
  </si>
  <si>
    <t>Социальное обеспечение населения</t>
  </si>
  <si>
    <t>Программа "Развитие мер социальной поддержки отдельных категорий граждан"</t>
  </si>
  <si>
    <t>Ведомственная целевая программа "Исполнение принятых обязательств по социальной поддержке отдельных категорий граждан за счет областного бюджета"</t>
  </si>
  <si>
    <t>Резервный фонд финансирования непредвиденных расходов сельских поселений Кожевниковского района</t>
  </si>
  <si>
    <t>Основное мероприятие"Обеспечение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территориях. Где отсутствубт военные комиссариаты"</t>
  </si>
  <si>
    <t>Межбюджетные трансферты бюджетам муниципальных районов из бюджетов поселений на осуществление части полночий по решению вопросов местного значения в соответствии с заключенными соглашениями</t>
  </si>
  <si>
    <t>Другие вопросы в области культуры, кинематографии</t>
  </si>
  <si>
    <t>Обеспечение условий для развития физической культуры и массового спорта</t>
  </si>
  <si>
    <t xml:space="preserve"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заключёнными соглашениями </t>
  </si>
  <si>
    <t>Социальная помощь</t>
  </si>
  <si>
    <t>Дотация бюджетам поселений на выравнивание уровня бюджетной обеспеченности</t>
  </si>
  <si>
    <t>0020000000</t>
  </si>
  <si>
    <t>0020400000</t>
  </si>
  <si>
    <t>0020800000</t>
  </si>
  <si>
    <t>0700000000</t>
  </si>
  <si>
    <t>0700503000</t>
  </si>
  <si>
    <t>0920310000</t>
  </si>
  <si>
    <t>2180000000</t>
  </si>
  <si>
    <t>2180100000</t>
  </si>
  <si>
    <t>3150000000</t>
  </si>
  <si>
    <t>3150200000</t>
  </si>
  <si>
    <t>3150212000</t>
  </si>
  <si>
    <t>6000000000</t>
  </si>
  <si>
    <t>6000100000</t>
  </si>
  <si>
    <t>6000300000</t>
  </si>
  <si>
    <t>6000400000</t>
  </si>
  <si>
    <t>6000500000</t>
  </si>
  <si>
    <t>4310000000</t>
  </si>
  <si>
    <t>4310100000</t>
  </si>
  <si>
    <t>4400000000</t>
  </si>
  <si>
    <t>4409900000</t>
  </si>
  <si>
    <t>5210000000</t>
  </si>
  <si>
    <t>5210600000</t>
  </si>
  <si>
    <t>1116000000</t>
  </si>
  <si>
    <t>1116040710</t>
  </si>
  <si>
    <t>5050000000</t>
  </si>
  <si>
    <t>50586S0710</t>
  </si>
  <si>
    <t>5120000000</t>
  </si>
  <si>
    <t>5129702000</t>
  </si>
  <si>
    <t>Согласно принятым полномочиям в части дородной деятельности в отношении автомобильных дорог местного значения вне границ населенных пунктов в границах муниципального района</t>
  </si>
  <si>
    <t>1110000000</t>
  </si>
  <si>
    <t>Осуществление первичного воинского учета на территориях, где отсутствуют военные комиссариаты</t>
  </si>
  <si>
    <t>21281000000</t>
  </si>
  <si>
    <t>2128151180</t>
  </si>
  <si>
    <t>на 2017-2019 г.</t>
  </si>
  <si>
    <t>МП "Развитие транспортной системы в Кожевниковском районе на 2016-2021 годы"</t>
  </si>
  <si>
    <t>7952100000</t>
  </si>
  <si>
    <t>Софинансирование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</si>
  <si>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79521S0895</t>
  </si>
  <si>
    <t xml:space="preserve">                       от 02.12.2016 №84 -р                         </t>
  </si>
  <si>
    <t>Ремонт автомобильных дорог общего пользования местного значения в границах муниципальных районов</t>
  </si>
  <si>
    <t>1828440895</t>
  </si>
  <si>
    <t>2 02 15001 10 0 000</t>
  </si>
  <si>
    <t>2 02 35118 10 0000</t>
  </si>
  <si>
    <t>2 02 40000 00 0000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</si>
</sst>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ndalu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/>
    </xf>
    <xf numFmtId="164" fontId="2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13" xfId="0" applyNumberForma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4" fontId="2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5" fontId="0" fillId="0" borderId="13" xfId="0" applyNumberFormat="1" applyBorder="1" applyAlignment="1">
      <alignment horizontal="right" vertical="top"/>
    </xf>
    <xf numFmtId="165" fontId="0" fillId="0" borderId="12" xfId="0" applyNumberForma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164" fontId="3" fillId="0" borderId="10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vertical="top"/>
    </xf>
    <xf numFmtId="164" fontId="8" fillId="0" borderId="11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164" fontId="2" fillId="0" borderId="22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64" fontId="8" fillId="0" borderId="13" xfId="0" applyNumberFormat="1" applyFont="1" applyBorder="1" applyAlignment="1">
      <alignment horizontal="right" vertical="top" wrapText="1"/>
    </xf>
    <xf numFmtId="165" fontId="0" fillId="0" borderId="13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4" fontId="6" fillId="0" borderId="11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vertical="top" wrapText="1"/>
    </xf>
    <xf numFmtId="164" fontId="0" fillId="0" borderId="13" xfId="0" applyNumberFormat="1" applyBorder="1" applyAlignment="1">
      <alignment horizontal="right" vertical="top"/>
    </xf>
    <xf numFmtId="164" fontId="0" fillId="0" borderId="13" xfId="0" applyNumberFormat="1" applyBorder="1" applyAlignment="1">
      <alignment/>
    </xf>
    <xf numFmtId="0" fontId="1" fillId="0" borderId="13" xfId="0" applyFont="1" applyBorder="1" applyAlignment="1">
      <alignment horizontal="right" vertical="top"/>
    </xf>
    <xf numFmtId="164" fontId="6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64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2" fontId="0" fillId="0" borderId="13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0"/>
  <sheetViews>
    <sheetView showGridLines="0" view="pageBreakPreview" zoomScaleSheetLayoutView="100" zoomScalePageLayoutView="0" workbookViewId="0" topLeftCell="A16">
      <selection activeCell="AL2" sqref="AL2:DA2"/>
    </sheetView>
  </sheetViews>
  <sheetFormatPr defaultColWidth="0.875" defaultRowHeight="12.75"/>
  <cols>
    <col min="1" max="15" width="0.875" style="1" customWidth="1"/>
    <col min="16" max="16" width="1.12109375" style="1" customWidth="1"/>
    <col min="17" max="47" width="0.875" style="1" customWidth="1"/>
    <col min="48" max="48" width="25.625" style="1" customWidth="1"/>
    <col min="49" max="49" width="6.75390625" style="1" customWidth="1"/>
    <col min="50" max="50" width="6.875" style="1" customWidth="1"/>
    <col min="51" max="51" width="11.625" style="1" customWidth="1"/>
    <col min="52" max="52" width="0.2421875" style="1" customWidth="1"/>
    <col min="53" max="65" width="0.875" style="1" customWidth="1"/>
    <col min="66" max="66" width="0.2421875" style="1" customWidth="1"/>
    <col min="67" max="67" width="0.875" style="1" hidden="1" customWidth="1"/>
    <col min="68" max="84" width="0.875" style="1" customWidth="1"/>
    <col min="85" max="85" width="0.2421875" style="1" customWidth="1"/>
    <col min="86" max="86" width="0.875" style="1" hidden="1" customWidth="1"/>
    <col min="87" max="102" width="0.875" style="1" customWidth="1"/>
    <col min="103" max="103" width="0.2421875" style="1" customWidth="1"/>
    <col min="104" max="105" width="0.875" style="1" hidden="1" customWidth="1"/>
    <col min="106" max="16384" width="0.875" style="1" customWidth="1"/>
  </cols>
  <sheetData>
    <row r="1" spans="1:10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14" t="s">
        <v>143</v>
      </c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</row>
    <row r="2" spans="1:10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20" t="s">
        <v>114</v>
      </c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</row>
    <row r="3" spans="1:10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5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 s="104" t="s">
        <v>94</v>
      </c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/>
      <c r="CZ3"/>
      <c r="DA3"/>
    </row>
    <row r="4" spans="1:10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19" t="s">
        <v>150</v>
      </c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</row>
    <row r="5" spans="1:105" ht="11.25" customHeight="1">
      <c r="A5" s="113" t="s">
        <v>144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</row>
    <row r="6" spans="1:105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14"/>
      <c r="AG6" s="114"/>
      <c r="AH6" s="114"/>
      <c r="AI6" s="114"/>
      <c r="AJ6" s="3"/>
      <c r="AK6" s="123" t="s">
        <v>149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3"/>
      <c r="BU6" s="124"/>
      <c r="BV6" s="124"/>
      <c r="BW6" s="124"/>
      <c r="BX6" s="124"/>
      <c r="BY6" s="124"/>
      <c r="BZ6" s="124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17" t="s">
        <v>14</v>
      </c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</row>
    <row r="8" spans="1:105" ht="15">
      <c r="A8" s="115" t="s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25" t="s">
        <v>21</v>
      </c>
      <c r="AX8" s="126"/>
      <c r="AY8" s="127"/>
      <c r="AZ8" s="122" t="s">
        <v>0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 t="s">
        <v>11</v>
      </c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1:105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28"/>
      <c r="AX9" s="129"/>
      <c r="AY9" s="130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 t="s">
        <v>6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 t="s">
        <v>7</v>
      </c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28"/>
      <c r="AX10" s="129"/>
      <c r="AY10" s="130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</row>
    <row r="11" spans="1:105" ht="33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31"/>
      <c r="AX11" s="132"/>
      <c r="AY11" s="133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</row>
    <row r="12" spans="1:105" ht="15">
      <c r="A12" s="116">
        <v>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73">
        <v>2</v>
      </c>
      <c r="AX12" s="74"/>
      <c r="AY12" s="75"/>
      <c r="AZ12" s="116">
        <v>3</v>
      </c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>
        <v>4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>
        <v>5</v>
      </c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</row>
    <row r="13" spans="1:105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73"/>
      <c r="AX13" s="74"/>
      <c r="AY13" s="75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</row>
    <row r="14" spans="1:105" ht="15">
      <c r="A14" s="64" t="s">
        <v>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73"/>
      <c r="AX14" s="74"/>
      <c r="AY14" s="75"/>
      <c r="AZ14" s="105">
        <f>AZ16+AZ19</f>
        <v>6402.805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>
        <f>BR16+BR19</f>
        <v>6484.961</v>
      </c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>
        <f>CJ16+CJ19</f>
        <v>6563.657708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</row>
    <row r="15" spans="1:105" ht="15">
      <c r="A15" s="82" t="s">
        <v>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73"/>
      <c r="AX15" s="74"/>
      <c r="AY15" s="75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</row>
    <row r="16" spans="1:105" ht="15">
      <c r="A16" s="64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73"/>
      <c r="AX16" s="74"/>
      <c r="AY16" s="75"/>
      <c r="AZ16" s="109">
        <f>AZ17+AZ18</f>
        <v>1748</v>
      </c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5">
        <f>BR17+BR18</f>
        <v>1830.1559999999997</v>
      </c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>
        <f>CJ17+CJ18</f>
        <v>1908.8527079999997</v>
      </c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</row>
    <row r="17" spans="1:105" ht="15">
      <c r="A17" s="71" t="s">
        <v>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72"/>
      <c r="AW17" s="73"/>
      <c r="AX17" s="74"/>
      <c r="AY17" s="75"/>
      <c r="AZ17" s="110">
        <v>1529</v>
      </c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2"/>
      <c r="BR17" s="47">
        <f>AZ17*1.047</f>
        <v>1600.8629999999998</v>
      </c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8"/>
      <c r="CJ17" s="47">
        <f>BR17*1.043</f>
        <v>1669.7001089999997</v>
      </c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8"/>
    </row>
    <row r="18" spans="1:105" ht="15">
      <c r="A18" s="71" t="s">
        <v>16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72"/>
      <c r="AW18" s="73"/>
      <c r="AX18" s="74"/>
      <c r="AY18" s="75"/>
      <c r="AZ18" s="110">
        <v>219</v>
      </c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2"/>
      <c r="BR18" s="47">
        <f>AZ18*1.047</f>
        <v>229.29299999999998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8"/>
      <c r="CJ18" s="47">
        <f>BR18*1.043</f>
        <v>239.15259899999995</v>
      </c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8"/>
    </row>
    <row r="19" spans="1:105" ht="12.75">
      <c r="A19" s="64" t="s">
        <v>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76"/>
      <c r="AX19" s="77"/>
      <c r="AY19" s="78"/>
      <c r="AZ19" s="105">
        <f>AZ22+AZ23+AZ24</f>
        <v>4654.805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>
        <f>BR22+BR23+BR24</f>
        <v>4654.805</v>
      </c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>
        <f>CJ22+CJ23+CJ24</f>
        <v>4654.805</v>
      </c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</row>
    <row r="20" spans="1:105" ht="18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79"/>
      <c r="AX20" s="80"/>
      <c r="AY20" s="81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</row>
    <row r="21" spans="1:105" ht="18.75" customHeight="1" hidden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73"/>
      <c r="AX21" s="74"/>
      <c r="AY21" s="7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</row>
    <row r="22" spans="1:105" ht="14.25" customHeight="1">
      <c r="A22" s="71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72"/>
      <c r="AW22" s="73" t="s">
        <v>126</v>
      </c>
      <c r="AX22" s="74"/>
      <c r="AY22" s="75"/>
      <c r="AZ22" s="47">
        <v>4087.205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06"/>
      <c r="BR22" s="47">
        <v>4087.205</v>
      </c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106"/>
      <c r="CJ22" s="47">
        <v>4087.205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106"/>
    </row>
    <row r="23" spans="1:105" ht="30" customHeight="1">
      <c r="A23" s="71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72"/>
      <c r="AW23" s="73" t="s">
        <v>127</v>
      </c>
      <c r="AX23" s="74"/>
      <c r="AY23" s="75"/>
      <c r="AZ23" s="47">
        <v>0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106"/>
      <c r="BR23" s="47">
        <v>0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106"/>
      <c r="CJ23" s="47">
        <v>0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106"/>
    </row>
    <row r="24" spans="1:105" ht="18.75" customHeight="1">
      <c r="A24" s="71" t="s">
        <v>18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72"/>
      <c r="AW24" s="73" t="s">
        <v>128</v>
      </c>
      <c r="AX24" s="74"/>
      <c r="AY24" s="75"/>
      <c r="AZ24" s="47">
        <v>567.6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06"/>
      <c r="BR24" s="47">
        <v>567.6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106"/>
      <c r="CJ24" s="47">
        <v>567.6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106"/>
    </row>
    <row r="25" spans="1:105" ht="15" customHeight="1">
      <c r="A25" s="64" t="s">
        <v>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73"/>
      <c r="AX25" s="74"/>
      <c r="AY25" s="75"/>
      <c r="AZ25" s="105">
        <f>BA28+BA33+BA43+BA47+BA51+BA57+BA69+BA73+BA79+BA82+BA86</f>
        <v>6490.205</v>
      </c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>
        <f>BR28+BR33+BR43+BR47+BR51+BR57+BR69+BR73+BR79+BR82+BR86</f>
        <v>6572.362752000001</v>
      </c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>
        <f>CJ28+CJ33+CJ43+CJ47+CJ51+CJ57+CJ69+CJ73+CK79+CJ82+CJ86</f>
        <v>6651.061386119999</v>
      </c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</row>
    <row r="26" spans="1:105" ht="15">
      <c r="A26" s="65" t="s">
        <v>20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10" t="s">
        <v>22</v>
      </c>
      <c r="AX26" s="8" t="s">
        <v>23</v>
      </c>
      <c r="AY26" s="4" t="s">
        <v>24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</row>
    <row r="27" spans="1:105" ht="14.25">
      <c r="A27" s="61" t="s">
        <v>95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14" t="s">
        <v>108</v>
      </c>
      <c r="AX27" s="15"/>
      <c r="AY27" s="12"/>
      <c r="AZ27" s="6"/>
      <c r="BA27" s="70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7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9"/>
      <c r="CJ27" s="67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9"/>
    </row>
    <row r="28" spans="1:105" ht="15">
      <c r="A28" s="60" t="s">
        <v>25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  <c r="AW28" s="13" t="s">
        <v>108</v>
      </c>
      <c r="AX28" s="16" t="s">
        <v>31</v>
      </c>
      <c r="AY28" s="17"/>
      <c r="AZ28" s="7"/>
      <c r="BA28" s="44">
        <v>6.7</v>
      </c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6"/>
      <c r="BR28" s="47">
        <f>BA28*1.047</f>
        <v>7.0149</v>
      </c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6"/>
      <c r="CJ28" s="47">
        <f>BR28*1.043</f>
        <v>7.316540699999999</v>
      </c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6"/>
    </row>
    <row r="29" spans="1:105" ht="46.5" customHeight="1">
      <c r="A29" s="60" t="s">
        <v>26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9"/>
      <c r="AW29" s="13" t="s">
        <v>108</v>
      </c>
      <c r="AX29" s="16" t="s">
        <v>32</v>
      </c>
      <c r="AY29" s="17"/>
      <c r="AZ29" s="7"/>
      <c r="BA29" s="44">
        <v>6.7</v>
      </c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7">
        <v>7.015</v>
      </c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47">
        <v>7.317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</row>
    <row r="30" spans="1:105" ht="43.5" customHeight="1">
      <c r="A30" s="60" t="s">
        <v>98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9"/>
      <c r="AW30" s="13" t="s">
        <v>108</v>
      </c>
      <c r="AX30" s="16" t="s">
        <v>32</v>
      </c>
      <c r="AY30" s="17" t="s">
        <v>41</v>
      </c>
      <c r="AZ30" s="7"/>
      <c r="BA30" s="44">
        <v>6.7</v>
      </c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6"/>
      <c r="BR30" s="47">
        <v>7.015</v>
      </c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6"/>
      <c r="CJ30" s="47">
        <v>7.317</v>
      </c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</row>
    <row r="31" spans="1:105" ht="15">
      <c r="A31" s="60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9"/>
      <c r="AW31" s="13" t="s">
        <v>108</v>
      </c>
      <c r="AX31" s="16" t="s">
        <v>32</v>
      </c>
      <c r="AY31" s="17" t="s">
        <v>42</v>
      </c>
      <c r="AZ31" s="7"/>
      <c r="BA31" s="44">
        <v>6.7</v>
      </c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7">
        <v>7.015</v>
      </c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6"/>
      <c r="CJ31" s="47">
        <v>7.317</v>
      </c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6"/>
    </row>
    <row r="32" spans="1:105" ht="14.25">
      <c r="A32" s="61" t="s">
        <v>97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3"/>
      <c r="AW32" s="14" t="s">
        <v>108</v>
      </c>
      <c r="AX32" s="15"/>
      <c r="AY32" s="18"/>
      <c r="AZ32" s="6"/>
      <c r="BA32" s="70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9"/>
    </row>
    <row r="33" spans="1:105" ht="15.75">
      <c r="A33" s="60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9"/>
      <c r="AW33" s="22" t="s">
        <v>108</v>
      </c>
      <c r="AX33" s="22" t="s">
        <v>31</v>
      </c>
      <c r="AY33" s="24"/>
      <c r="AZ33" s="25"/>
      <c r="BA33" s="44">
        <f>BA35+BA38+BA41</f>
        <v>3577.9770000000003</v>
      </c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141">
        <f>BR34+BR38+BS41</f>
        <v>3617.666068</v>
      </c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3"/>
      <c r="CJ33" s="141">
        <f>CJ34+CJ38+CK41</f>
        <v>3650.6075899239995</v>
      </c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3"/>
    </row>
    <row r="34" spans="1:105" ht="44.25" customHeight="1">
      <c r="A34" s="60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9"/>
      <c r="AW34" s="13" t="s">
        <v>108</v>
      </c>
      <c r="AX34" s="13" t="s">
        <v>30</v>
      </c>
      <c r="AY34" s="17"/>
      <c r="AZ34" s="7"/>
      <c r="BA34" s="44">
        <f>BA35</f>
        <v>3566.0440000000003</v>
      </c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6"/>
      <c r="BR34" s="47">
        <f>(BA34*1.047)-128.15</f>
        <v>3605.498068</v>
      </c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6"/>
      <c r="CJ34" s="47">
        <f>(BR34*1.043)-122.32</f>
        <v>3638.2144849239994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</row>
    <row r="35" spans="1:105" ht="44.25" customHeight="1">
      <c r="A35" s="60" t="s">
        <v>27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9"/>
      <c r="AW35" s="13" t="s">
        <v>108</v>
      </c>
      <c r="AX35" s="13" t="s">
        <v>30</v>
      </c>
      <c r="AY35" s="17" t="s">
        <v>41</v>
      </c>
      <c r="AZ35" s="7"/>
      <c r="BA35" s="44">
        <f>BA36+BA37</f>
        <v>3566.0440000000003</v>
      </c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6"/>
      <c r="BR35" s="47">
        <f>BR36+BS37</f>
        <v>3605.498068</v>
      </c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6"/>
      <c r="CJ35" s="47">
        <f>CJ36+CJ37</f>
        <v>3638.2144849239994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6"/>
    </row>
    <row r="36" spans="1:105" ht="17.25" customHeight="1">
      <c r="A36" s="60" t="s">
        <v>28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13" t="s">
        <v>108</v>
      </c>
      <c r="AX36" s="13" t="s">
        <v>30</v>
      </c>
      <c r="AY36" s="17" t="s">
        <v>42</v>
      </c>
      <c r="AZ36" s="7"/>
      <c r="BA36" s="44">
        <v>2976.3</v>
      </c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47">
        <f>(BA36*1.047)-128.15</f>
        <v>2988.0361</v>
      </c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6"/>
      <c r="CJ36" s="47">
        <f>(BR36*1.043)-122.32</f>
        <v>2994.2016522999993</v>
      </c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6" ht="17.25" customHeight="1">
      <c r="A37" s="26"/>
      <c r="B37" s="60" t="s">
        <v>129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13" t="s">
        <v>108</v>
      </c>
      <c r="AX37" s="16" t="s">
        <v>30</v>
      </c>
      <c r="AY37" s="17" t="s">
        <v>130</v>
      </c>
      <c r="AZ37" s="7"/>
      <c r="BA37" s="44">
        <v>589.744</v>
      </c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6"/>
      <c r="BR37" s="7"/>
      <c r="BS37" s="44">
        <f>BA37*1.047</f>
        <v>617.461968</v>
      </c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6"/>
      <c r="CJ37" s="144">
        <f>BS37*1.043</f>
        <v>644.0128326239999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</row>
    <row r="38" spans="1:105" ht="17.25" customHeight="1">
      <c r="A38" s="60" t="s">
        <v>36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7"/>
      <c r="AW38" s="22" t="s">
        <v>108</v>
      </c>
      <c r="AX38" s="23" t="s">
        <v>35</v>
      </c>
      <c r="AY38" s="24"/>
      <c r="AZ38" s="25"/>
      <c r="BA38" s="148">
        <v>5</v>
      </c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141">
        <f>BA38*1.047</f>
        <v>5.234999999999999</v>
      </c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3"/>
      <c r="CJ38" s="141">
        <f>BR38*1.043</f>
        <v>5.460104999999999</v>
      </c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3"/>
    </row>
    <row r="39" spans="1:105" ht="17.25" customHeight="1">
      <c r="A39" s="60" t="s">
        <v>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13" t="s">
        <v>108</v>
      </c>
      <c r="AX39" s="16" t="s">
        <v>35</v>
      </c>
      <c r="AY39" s="17" t="s">
        <v>43</v>
      </c>
      <c r="AZ39" s="7"/>
      <c r="BA39" s="44">
        <v>5</v>
      </c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6"/>
      <c r="BR39" s="47">
        <v>5.235</v>
      </c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6"/>
      <c r="CJ39" s="47">
        <v>5.46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6"/>
    </row>
    <row r="40" spans="1:105" ht="17.25" customHeight="1">
      <c r="A40" s="60" t="s">
        <v>99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9"/>
      <c r="AW40" s="13" t="s">
        <v>108</v>
      </c>
      <c r="AX40" s="16" t="s">
        <v>35</v>
      </c>
      <c r="AY40" s="17" t="s">
        <v>44</v>
      </c>
      <c r="AZ40" s="7"/>
      <c r="BA40" s="44">
        <v>5</v>
      </c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6"/>
      <c r="BR40" s="47">
        <v>5.235</v>
      </c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6"/>
      <c r="CJ40" s="47">
        <v>5.46</v>
      </c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</row>
    <row r="41" spans="1:105" ht="17.25" customHeight="1">
      <c r="A41" s="26"/>
      <c r="B41" s="28"/>
      <c r="C41" s="48" t="s">
        <v>145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13" t="s">
        <v>108</v>
      </c>
      <c r="AX41" s="16" t="s">
        <v>146</v>
      </c>
      <c r="AY41" s="17" t="s">
        <v>147</v>
      </c>
      <c r="AZ41" s="7"/>
      <c r="BA41" s="44">
        <v>6.933</v>
      </c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  <c r="BR41" s="7"/>
      <c r="BS41" s="50">
        <f>BA41</f>
        <v>6.933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6"/>
      <c r="CJ41" s="7"/>
      <c r="CK41" s="50">
        <f>BS41</f>
        <v>6.933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29"/>
      <c r="CY41" s="29"/>
      <c r="CZ41" s="29"/>
      <c r="DA41" s="30"/>
    </row>
    <row r="42" spans="1:105" ht="17.25" customHeight="1">
      <c r="A42" s="26"/>
      <c r="B42" s="28"/>
      <c r="C42" s="48" t="s">
        <v>148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9"/>
      <c r="AW42" s="13" t="s">
        <v>108</v>
      </c>
      <c r="AX42" s="16" t="s">
        <v>146</v>
      </c>
      <c r="AY42" s="17" t="s">
        <v>147</v>
      </c>
      <c r="AZ42" s="7">
        <v>69</v>
      </c>
      <c r="BA42" s="44">
        <v>6.933</v>
      </c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47">
        <f>BA42</f>
        <v>6.933</v>
      </c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6"/>
      <c r="CJ42" s="47">
        <f>BR42</f>
        <v>6.933</v>
      </c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29"/>
      <c r="CZ42" s="29"/>
      <c r="DA42" s="30"/>
    </row>
    <row r="43" spans="1:105" ht="15.75" customHeight="1">
      <c r="A43" s="60" t="s">
        <v>33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9"/>
      <c r="AW43" s="22" t="s">
        <v>108</v>
      </c>
      <c r="AX43" s="23" t="s">
        <v>131</v>
      </c>
      <c r="AY43" s="24"/>
      <c r="AZ43" s="25"/>
      <c r="BA43" s="148">
        <f>BA44</f>
        <v>0</v>
      </c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141">
        <v>0</v>
      </c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3"/>
      <c r="CJ43" s="141">
        <v>0</v>
      </c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3"/>
    </row>
    <row r="44" spans="1:105" ht="15.75" customHeight="1">
      <c r="A44" s="60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9"/>
      <c r="AW44" s="13" t="s">
        <v>108</v>
      </c>
      <c r="AX44" s="16" t="s">
        <v>37</v>
      </c>
      <c r="AY44" s="17"/>
      <c r="AZ44" s="7"/>
      <c r="BA44" s="44">
        <v>0</v>
      </c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47">
        <v>0</v>
      </c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6"/>
      <c r="CJ44" s="47">
        <v>0</v>
      </c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</row>
    <row r="45" spans="1:105" ht="15.75" customHeight="1">
      <c r="A45" s="60" t="s">
        <v>47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9"/>
      <c r="AW45" s="13" t="s">
        <v>108</v>
      </c>
      <c r="AX45" s="16" t="s">
        <v>37</v>
      </c>
      <c r="AY45" s="17" t="s">
        <v>45</v>
      </c>
      <c r="AZ45" s="7"/>
      <c r="BA45" s="44">
        <v>0</v>
      </c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BR45" s="47">
        <v>0</v>
      </c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6"/>
      <c r="CJ45" s="47">
        <v>0</v>
      </c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6"/>
    </row>
    <row r="46" spans="1:105" ht="32.25" customHeight="1">
      <c r="A46" s="60" t="s">
        <v>48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9"/>
      <c r="AW46" s="13" t="s">
        <v>108</v>
      </c>
      <c r="AX46" s="16" t="s">
        <v>37</v>
      </c>
      <c r="AY46" s="17" t="s">
        <v>49</v>
      </c>
      <c r="AZ46" s="47">
        <v>0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  <c r="BR46" s="47">
        <v>0</v>
      </c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6"/>
      <c r="CJ46" s="47">
        <v>0</v>
      </c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</row>
    <row r="47" spans="1:105" ht="30.75" customHeight="1">
      <c r="A47" s="60" t="s">
        <v>93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7"/>
      <c r="AW47" s="22" t="s">
        <v>108</v>
      </c>
      <c r="AX47" s="23" t="s">
        <v>38</v>
      </c>
      <c r="AY47" s="24"/>
      <c r="AZ47" s="25"/>
      <c r="BA47" s="148">
        <f>BA48</f>
        <v>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141">
        <f>BA47*1.047</f>
        <v>5.234999999999999</v>
      </c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3"/>
      <c r="CJ47" s="141">
        <f>BR47*1.043</f>
        <v>5.460104999999999</v>
      </c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3"/>
    </row>
    <row r="48" spans="1:105" ht="33" customHeight="1">
      <c r="A48" s="60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9"/>
      <c r="AW48" s="13" t="s">
        <v>108</v>
      </c>
      <c r="AX48" s="16" t="s">
        <v>40</v>
      </c>
      <c r="AY48" s="17"/>
      <c r="AZ48" s="7"/>
      <c r="BA48" s="44">
        <v>5</v>
      </c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6"/>
      <c r="BR48" s="47">
        <v>5.235</v>
      </c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6"/>
      <c r="CJ48" s="47">
        <v>5.46</v>
      </c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</row>
    <row r="49" spans="1:105" ht="38.25" customHeight="1">
      <c r="A49" s="60" t="s">
        <v>100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9"/>
      <c r="AW49" s="13" t="s">
        <v>108</v>
      </c>
      <c r="AX49" s="16" t="s">
        <v>40</v>
      </c>
      <c r="AY49" s="17" t="s">
        <v>92</v>
      </c>
      <c r="AZ49" s="7"/>
      <c r="BA49" s="44">
        <v>5</v>
      </c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47">
        <v>5.235</v>
      </c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6"/>
      <c r="CJ49" s="47">
        <v>5.46</v>
      </c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</row>
    <row r="50" spans="1:105" ht="35.25" customHeight="1">
      <c r="A50" s="60" t="s">
        <v>101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159"/>
      <c r="AW50" s="22" t="s">
        <v>108</v>
      </c>
      <c r="AX50" s="23" t="s">
        <v>40</v>
      </c>
      <c r="AY50" s="24" t="s">
        <v>113</v>
      </c>
      <c r="AZ50" s="25"/>
      <c r="BA50" s="148">
        <v>5</v>
      </c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BR50" s="141">
        <v>5.235</v>
      </c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3"/>
      <c r="CJ50" s="141">
        <v>5.46</v>
      </c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3"/>
    </row>
    <row r="51" spans="1:105" ht="17.25" customHeight="1">
      <c r="A51" s="60" t="s">
        <v>102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7"/>
      <c r="AW51" s="13" t="s">
        <v>108</v>
      </c>
      <c r="AX51" s="16" t="s">
        <v>105</v>
      </c>
      <c r="AY51" s="17"/>
      <c r="AZ51" s="7"/>
      <c r="BA51" s="44">
        <f>BA52</f>
        <v>1141.1</v>
      </c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47">
        <f>BR55+BR56</f>
        <v>1169.3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6"/>
      <c r="CJ51" s="47">
        <f>CJ55+CJ56</f>
        <v>1196.3125999999997</v>
      </c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</row>
    <row r="52" spans="1:105" ht="17.25" customHeight="1">
      <c r="A52" s="60" t="s">
        <v>103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9"/>
      <c r="AW52" s="13" t="s">
        <v>108</v>
      </c>
      <c r="AX52" s="16" t="s">
        <v>104</v>
      </c>
      <c r="AY52" s="17"/>
      <c r="AZ52" s="7"/>
      <c r="BA52" s="44">
        <f>BA53</f>
        <v>1141.1</v>
      </c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47">
        <v>1169.3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6"/>
      <c r="CJ52" s="47">
        <f>CJ55+CJ56</f>
        <v>1196.3125999999997</v>
      </c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6"/>
    </row>
    <row r="53" spans="1:105" ht="17.25" customHeight="1">
      <c r="A53" s="60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9"/>
      <c r="AW53" s="13" t="s">
        <v>108</v>
      </c>
      <c r="AX53" s="16" t="s">
        <v>104</v>
      </c>
      <c r="AY53" s="17" t="s">
        <v>117</v>
      </c>
      <c r="AZ53" s="7"/>
      <c r="BA53" s="44">
        <f>BA55+BA56</f>
        <v>1141.1</v>
      </c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47">
        <v>1169.3</v>
      </c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6"/>
      <c r="CJ53" s="47">
        <v>1196.941</v>
      </c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6"/>
    </row>
    <row r="54" spans="1:105" ht="36.75" customHeight="1">
      <c r="A54" s="60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9"/>
      <c r="AW54" s="13" t="s">
        <v>108</v>
      </c>
      <c r="AX54" s="16" t="s">
        <v>104</v>
      </c>
      <c r="AY54" s="17" t="s">
        <v>118</v>
      </c>
      <c r="AZ54" s="7"/>
      <c r="BA54" s="44">
        <f>BA55+BA56</f>
        <v>1141.1</v>
      </c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6"/>
      <c r="BR54" s="47">
        <v>1169.3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6"/>
      <c r="CJ54" s="47">
        <v>1196.941</v>
      </c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</row>
    <row r="55" spans="1:105" ht="62.25" customHeight="1">
      <c r="A55" s="60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9"/>
      <c r="AW55" s="19" t="s">
        <v>108</v>
      </c>
      <c r="AX55" s="20" t="s">
        <v>104</v>
      </c>
      <c r="AY55" s="21" t="s">
        <v>119</v>
      </c>
      <c r="AZ55" s="9"/>
      <c r="BA55" s="163">
        <v>541.1</v>
      </c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5"/>
      <c r="BR55" s="153">
        <v>541.1</v>
      </c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5"/>
      <c r="CJ55" s="153">
        <v>541.1</v>
      </c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5"/>
    </row>
    <row r="56" spans="1:105" ht="62.25" customHeight="1">
      <c r="A56" s="51" t="s">
        <v>120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9"/>
      <c r="AW56" s="13" t="s">
        <v>108</v>
      </c>
      <c r="AX56" s="16" t="s">
        <v>104</v>
      </c>
      <c r="AY56" s="17" t="s">
        <v>119</v>
      </c>
      <c r="AZ56" s="7"/>
      <c r="BA56" s="44">
        <v>600</v>
      </c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30"/>
      <c r="BR56" s="47">
        <f>BA56*1.047</f>
        <v>628.1999999999999</v>
      </c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6"/>
      <c r="CJ56" s="47">
        <f>BR56*1.043</f>
        <v>655.2125999999998</v>
      </c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29"/>
      <c r="CZ56" s="29"/>
      <c r="DA56" s="30"/>
    </row>
    <row r="57" spans="1:105" ht="62.25" customHeight="1">
      <c r="A57" s="60" t="s">
        <v>107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9"/>
      <c r="AW57" s="13" t="s">
        <v>108</v>
      </c>
      <c r="AX57" s="16" t="s">
        <v>132</v>
      </c>
      <c r="AY57" s="17"/>
      <c r="AZ57" s="7"/>
      <c r="BA57" s="44">
        <f>BA58+BB63</f>
        <v>492.87199999999996</v>
      </c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47">
        <f>BR58+BV63</f>
        <v>505.46278399999994</v>
      </c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6"/>
      <c r="CJ57" s="47">
        <f>CL58+CK63</f>
        <v>522.600046496</v>
      </c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6"/>
    </row>
    <row r="58" spans="1:105" ht="36" customHeight="1">
      <c r="A58" s="140" t="s">
        <v>50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9"/>
      <c r="AW58" s="13" t="s">
        <v>108</v>
      </c>
      <c r="AX58" s="16" t="s">
        <v>51</v>
      </c>
      <c r="AY58" s="17"/>
      <c r="AZ58" s="7"/>
      <c r="BA58" s="57">
        <f>BA61+BC62</f>
        <v>113.6</v>
      </c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6"/>
      <c r="BR58" s="54">
        <f>BS61+BT62</f>
        <v>113.6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2"/>
      <c r="CK58" s="29"/>
      <c r="CL58" s="58">
        <f>CK61+CK62</f>
        <v>113.6</v>
      </c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29"/>
      <c r="DA58" s="30"/>
    </row>
    <row r="59" spans="1:105" ht="17.25" customHeight="1">
      <c r="A59" s="26"/>
      <c r="B59" s="28"/>
      <c r="C59" s="138" t="s">
        <v>52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9"/>
      <c r="AW59" s="13" t="s">
        <v>108</v>
      </c>
      <c r="AX59" s="16" t="s">
        <v>51</v>
      </c>
      <c r="AY59" s="17" t="s">
        <v>53</v>
      </c>
      <c r="AZ59" s="7"/>
      <c r="BA59" s="27"/>
      <c r="BB59" s="58">
        <v>113.6</v>
      </c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9"/>
      <c r="BR59" s="54">
        <v>113.6</v>
      </c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6"/>
      <c r="CK59" s="58">
        <v>113.6</v>
      </c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29"/>
      <c r="CZ59" s="29"/>
      <c r="DA59" s="30"/>
    </row>
    <row r="60" spans="1:105" ht="17.25" customHeight="1">
      <c r="A60" s="138" t="s">
        <v>54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9"/>
      <c r="AW60" s="13" t="s">
        <v>108</v>
      </c>
      <c r="AX60" s="16" t="s">
        <v>51</v>
      </c>
      <c r="AY60" s="17" t="s">
        <v>55</v>
      </c>
      <c r="AZ60" s="54">
        <v>113.6</v>
      </c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6"/>
      <c r="BR60" s="156">
        <v>113.6</v>
      </c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8"/>
      <c r="CJ60" s="54">
        <v>113.6</v>
      </c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29"/>
      <c r="CZ60" s="29"/>
      <c r="DA60" s="30"/>
    </row>
    <row r="61" spans="1:105" ht="17.25" customHeight="1">
      <c r="A61" s="31"/>
      <c r="B61" s="48" t="s">
        <v>121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9"/>
      <c r="AW61" s="13" t="s">
        <v>108</v>
      </c>
      <c r="AX61" s="16" t="s">
        <v>51</v>
      </c>
      <c r="AY61" s="17" t="s">
        <v>55</v>
      </c>
      <c r="AZ61" s="32"/>
      <c r="BA61" s="50">
        <v>113.6</v>
      </c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34"/>
      <c r="BR61" s="35"/>
      <c r="BS61" s="52">
        <v>113.6</v>
      </c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3"/>
      <c r="CJ61" s="32"/>
      <c r="CK61" s="45">
        <v>113.6</v>
      </c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29"/>
      <c r="DA61" s="30"/>
    </row>
    <row r="62" spans="1:105" ht="17.25" customHeight="1">
      <c r="A62" s="31"/>
      <c r="B62" s="138" t="s">
        <v>109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13" t="s">
        <v>108</v>
      </c>
      <c r="AX62" s="16" t="s">
        <v>51</v>
      </c>
      <c r="AY62" s="17" t="s">
        <v>55</v>
      </c>
      <c r="AZ62" s="32"/>
      <c r="BA62" s="33"/>
      <c r="BB62" s="33"/>
      <c r="BC62" s="58">
        <v>0</v>
      </c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9"/>
      <c r="BR62" s="35"/>
      <c r="BS62" s="36"/>
      <c r="BT62" s="149">
        <v>0</v>
      </c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50"/>
      <c r="CJ62" s="32"/>
      <c r="CK62" s="58">
        <v>0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33"/>
      <c r="CY62" s="29"/>
      <c r="CZ62" s="29"/>
      <c r="DA62" s="30"/>
    </row>
    <row r="63" spans="1:105" ht="17.25" customHeight="1">
      <c r="A63" s="31"/>
      <c r="B63" s="138" t="s">
        <v>110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9"/>
      <c r="AW63" s="13" t="s">
        <v>108</v>
      </c>
      <c r="AX63" s="16" t="s">
        <v>57</v>
      </c>
      <c r="AY63" s="17"/>
      <c r="AZ63" s="32"/>
      <c r="BA63" s="33"/>
      <c r="BB63" s="160">
        <f>BA65+BA66+BA67+BB68</f>
        <v>379.272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6"/>
      <c r="BR63" s="35"/>
      <c r="BS63" s="36"/>
      <c r="BT63" s="36"/>
      <c r="BU63" s="36"/>
      <c r="BV63" s="161">
        <f>BR65+BR66+BS68</f>
        <v>391.862784</v>
      </c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8"/>
      <c r="CJ63" s="32"/>
      <c r="CK63" s="58">
        <f>CJ65+CJ66+CK68</f>
        <v>409.000046496</v>
      </c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29"/>
      <c r="CZ63" s="29"/>
      <c r="DA63" s="30"/>
    </row>
    <row r="64" spans="1:105" ht="17.25" customHeight="1">
      <c r="A64" s="31"/>
      <c r="B64" s="138" t="s">
        <v>56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9"/>
      <c r="AW64" s="13" t="s">
        <v>108</v>
      </c>
      <c r="AX64" s="16" t="s">
        <v>57</v>
      </c>
      <c r="AY64" s="17" t="s">
        <v>58</v>
      </c>
      <c r="AZ64" s="32"/>
      <c r="BA64" s="160">
        <f>BA65+BA66+BA67+BB68</f>
        <v>379.272</v>
      </c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162"/>
      <c r="BM64" s="55"/>
      <c r="BN64" s="55"/>
      <c r="BO64" s="55"/>
      <c r="BP64" s="55"/>
      <c r="BQ64" s="34"/>
      <c r="BR64" s="35"/>
      <c r="BS64" s="157">
        <v>391.863</v>
      </c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8"/>
      <c r="CJ64" s="32"/>
      <c r="CK64" s="58">
        <v>409.105</v>
      </c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33"/>
      <c r="CY64" s="29"/>
      <c r="CZ64" s="29"/>
      <c r="DA64" s="30"/>
    </row>
    <row r="65" spans="1:105" ht="17.25" customHeight="1">
      <c r="A65" s="60" t="s">
        <v>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9"/>
      <c r="AW65" s="13" t="s">
        <v>108</v>
      </c>
      <c r="AX65" s="16" t="s">
        <v>57</v>
      </c>
      <c r="AY65" s="17" t="s">
        <v>60</v>
      </c>
      <c r="AZ65" s="7">
        <v>1840.7</v>
      </c>
      <c r="BA65" s="44">
        <v>269.272</v>
      </c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6"/>
      <c r="BR65" s="47">
        <f>BA65*1.047</f>
        <v>281.927784</v>
      </c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6"/>
      <c r="CJ65" s="47">
        <f>BR65*1.044</f>
        <v>294.332606496</v>
      </c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6"/>
    </row>
    <row r="66" spans="1:105" ht="17.25" customHeight="1">
      <c r="A66" s="60" t="s">
        <v>61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9"/>
      <c r="AW66" s="13" t="s">
        <v>108</v>
      </c>
      <c r="AX66" s="16" t="s">
        <v>57</v>
      </c>
      <c r="AY66" s="17" t="s">
        <v>62</v>
      </c>
      <c r="AZ66" s="7">
        <v>5</v>
      </c>
      <c r="BA66" s="44">
        <v>5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6"/>
      <c r="BR66" s="47">
        <f>BA66*1.047</f>
        <v>5.234999999999999</v>
      </c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6"/>
      <c r="CJ66" s="47">
        <f>BR66*1.044</f>
        <v>5.465339999999999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6"/>
    </row>
    <row r="67" spans="1:105" ht="18.75" customHeight="1">
      <c r="A67" s="60" t="s">
        <v>63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9"/>
      <c r="AW67" s="13" t="s">
        <v>108</v>
      </c>
      <c r="AX67" s="16" t="s">
        <v>57</v>
      </c>
      <c r="AY67" s="17" t="s">
        <v>64</v>
      </c>
      <c r="AZ67" s="7">
        <v>105.375</v>
      </c>
      <c r="BA67" s="44">
        <v>5</v>
      </c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6"/>
      <c r="BR67" s="47">
        <f>BA67*1.047</f>
        <v>5.234999999999999</v>
      </c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6"/>
      <c r="CJ67" s="47">
        <f>BR67*1.044</f>
        <v>5.465339999999999</v>
      </c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6"/>
    </row>
    <row r="68" spans="1:105" ht="17.25" customHeight="1">
      <c r="A68" s="26"/>
      <c r="B68" s="138" t="s">
        <v>122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9"/>
      <c r="AW68" s="13" t="s">
        <v>108</v>
      </c>
      <c r="AX68" s="16" t="s">
        <v>57</v>
      </c>
      <c r="AY68" s="17" t="s">
        <v>65</v>
      </c>
      <c r="AZ68" s="7"/>
      <c r="BA68" s="27"/>
      <c r="BB68" s="58">
        <v>100</v>
      </c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9"/>
      <c r="BR68" s="7"/>
      <c r="BS68" s="55">
        <f>BB68*1.047</f>
        <v>104.69999999999999</v>
      </c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6"/>
      <c r="CJ68" s="7"/>
      <c r="CK68" s="58">
        <f>BS68*1.043</f>
        <v>109.20209999999999</v>
      </c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29"/>
      <c r="CZ68" s="29"/>
      <c r="DA68" s="30"/>
    </row>
    <row r="69" spans="1:105" ht="17.25" customHeight="1">
      <c r="A69" s="60" t="s">
        <v>66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9"/>
      <c r="AW69" s="13" t="s">
        <v>108</v>
      </c>
      <c r="AX69" s="16" t="s">
        <v>133</v>
      </c>
      <c r="AY69" s="17"/>
      <c r="AZ69" s="7"/>
      <c r="BA69" s="44">
        <f>BA70</f>
        <v>4</v>
      </c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47">
        <f>BA69*1.047</f>
        <v>4.188</v>
      </c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6"/>
      <c r="CJ69" s="47">
        <f>BR69*1.043</f>
        <v>4.368084</v>
      </c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</row>
    <row r="70" spans="1:105" ht="17.25" customHeight="1">
      <c r="A70" s="60" t="s">
        <v>67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9"/>
      <c r="AW70" s="13" t="s">
        <v>108</v>
      </c>
      <c r="AX70" s="16" t="s">
        <v>68</v>
      </c>
      <c r="AY70" s="17" t="s">
        <v>70</v>
      </c>
      <c r="AZ70" s="7"/>
      <c r="BA70" s="44">
        <v>4</v>
      </c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/>
      <c r="BR70" s="47">
        <v>4.188</v>
      </c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6"/>
      <c r="CJ70" s="47">
        <v>4.368</v>
      </c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</row>
    <row r="71" spans="1:105" ht="17.25" customHeight="1">
      <c r="A71" s="60" t="s">
        <v>69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9"/>
      <c r="AW71" s="13" t="s">
        <v>108</v>
      </c>
      <c r="AX71" s="16" t="s">
        <v>68</v>
      </c>
      <c r="AY71" s="17" t="s">
        <v>72</v>
      </c>
      <c r="AZ71" s="7">
        <v>9</v>
      </c>
      <c r="BA71" s="44">
        <v>4</v>
      </c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/>
      <c r="BR71" s="47">
        <v>4.188</v>
      </c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6"/>
      <c r="CJ71" s="47">
        <v>4.368</v>
      </c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6"/>
    </row>
    <row r="72" spans="1:105" ht="17.25" customHeight="1">
      <c r="A72" s="60" t="s">
        <v>71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9"/>
      <c r="AW72" s="22" t="s">
        <v>108</v>
      </c>
      <c r="AX72" s="23" t="s">
        <v>68</v>
      </c>
      <c r="AY72" s="24" t="s">
        <v>72</v>
      </c>
      <c r="AZ72" s="25"/>
      <c r="BA72" s="148">
        <v>4</v>
      </c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3"/>
      <c r="BR72" s="141">
        <v>4.188</v>
      </c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3"/>
      <c r="CJ72" s="141">
        <v>4.368</v>
      </c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3"/>
    </row>
    <row r="73" spans="1:105" ht="17.25" customHeight="1">
      <c r="A73" s="60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9"/>
      <c r="AW73" s="13" t="s">
        <v>108</v>
      </c>
      <c r="AX73" s="16" t="s">
        <v>134</v>
      </c>
      <c r="AY73" s="17"/>
      <c r="AZ73" s="7"/>
      <c r="BA73" s="44">
        <f>BA75+BB78</f>
        <v>1207.236</v>
      </c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6"/>
      <c r="BR73" s="47">
        <f>BR75+BR78</f>
        <v>1207.471</v>
      </c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6"/>
      <c r="CJ73" s="47">
        <f>CJ78+CJ75</f>
        <v>1207.696105</v>
      </c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6"/>
    </row>
    <row r="74" spans="1:105" ht="17.25" customHeight="1">
      <c r="A74" s="60" t="s">
        <v>74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9"/>
      <c r="AW74" s="13" t="s">
        <v>108</v>
      </c>
      <c r="AX74" s="16" t="s">
        <v>75</v>
      </c>
      <c r="AY74" s="17"/>
      <c r="AZ74" s="7"/>
      <c r="BA74" s="44">
        <f>BA73</f>
        <v>1207.236</v>
      </c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6"/>
      <c r="BR74" s="47">
        <f>BR73</f>
        <v>1207.471</v>
      </c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6"/>
      <c r="CJ74" s="47">
        <f>CJ73</f>
        <v>1207.696105</v>
      </c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6"/>
    </row>
    <row r="75" spans="1:105" ht="17.25" customHeight="1">
      <c r="A75" s="60" t="s">
        <v>76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9"/>
      <c r="AW75" s="13" t="s">
        <v>108</v>
      </c>
      <c r="AX75" s="16" t="s">
        <v>75</v>
      </c>
      <c r="AY75" s="17" t="s">
        <v>77</v>
      </c>
      <c r="AZ75" s="7"/>
      <c r="BA75" s="44">
        <v>5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6"/>
      <c r="BR75" s="47">
        <f>BA75*1.047</f>
        <v>5.234999999999999</v>
      </c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6"/>
      <c r="CJ75" s="47">
        <f>BR75*1.043</f>
        <v>5.460104999999999</v>
      </c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6"/>
    </row>
    <row r="76" spans="1:105" ht="32.25" customHeight="1">
      <c r="A76" s="60" t="s">
        <v>78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9"/>
      <c r="AW76" s="13" t="s">
        <v>108</v>
      </c>
      <c r="AX76" s="16" t="s">
        <v>75</v>
      </c>
      <c r="AY76" s="17" t="s">
        <v>79</v>
      </c>
      <c r="AZ76" s="7"/>
      <c r="BA76" s="44">
        <v>5</v>
      </c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6"/>
      <c r="BR76" s="47">
        <v>5.235</v>
      </c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6"/>
      <c r="CJ76" s="47">
        <v>5.46</v>
      </c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6"/>
    </row>
    <row r="77" spans="1:105" ht="33" customHeight="1">
      <c r="A77" s="26"/>
      <c r="B77" s="138" t="s">
        <v>111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9"/>
      <c r="AW77" s="13" t="s">
        <v>108</v>
      </c>
      <c r="AX77" s="16" t="s">
        <v>75</v>
      </c>
      <c r="AY77" s="17" t="s">
        <v>79</v>
      </c>
      <c r="AZ77" s="7"/>
      <c r="BA77" s="27"/>
      <c r="BB77" s="29"/>
      <c r="BC77" s="58">
        <v>5</v>
      </c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9"/>
      <c r="BR77" s="7"/>
      <c r="BS77" s="55">
        <v>5.235</v>
      </c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6"/>
      <c r="CJ77" s="54">
        <v>5.46</v>
      </c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29"/>
      <c r="CZ77" s="29"/>
      <c r="DA77" s="30"/>
    </row>
    <row r="78" spans="1:105" ht="27.75" customHeight="1">
      <c r="A78" s="26"/>
      <c r="B78" s="48" t="s">
        <v>123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9"/>
      <c r="AW78" s="13" t="s">
        <v>108</v>
      </c>
      <c r="AX78" s="16" t="s">
        <v>75</v>
      </c>
      <c r="AY78" s="17" t="s">
        <v>90</v>
      </c>
      <c r="AZ78" s="7"/>
      <c r="BA78" s="27"/>
      <c r="BB78" s="55">
        <v>1202.236</v>
      </c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6"/>
      <c r="BR78" s="54">
        <f>BB78</f>
        <v>1202.236</v>
      </c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6"/>
      <c r="CJ78" s="54">
        <f>BR78</f>
        <v>1202.236</v>
      </c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29"/>
      <c r="CZ78" s="29"/>
      <c r="DA78" s="30"/>
    </row>
    <row r="79" spans="1:105" ht="17.25" customHeight="1">
      <c r="A79" s="26"/>
      <c r="B79" s="48" t="s">
        <v>135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9"/>
      <c r="AW79" s="13" t="s">
        <v>108</v>
      </c>
      <c r="AX79" s="16" t="s">
        <v>136</v>
      </c>
      <c r="AY79" s="17"/>
      <c r="AZ79" s="7"/>
      <c r="BA79" s="44">
        <f>BA80+BA81</f>
        <v>26.5</v>
      </c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6"/>
      <c r="BR79" s="54">
        <f>BS80+BR81</f>
        <v>26.5</v>
      </c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6"/>
      <c r="CJ79" s="32"/>
      <c r="CK79" s="160">
        <f>CJ80+CJ81</f>
        <v>26.5</v>
      </c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29"/>
      <c r="CZ79" s="29"/>
      <c r="DA79" s="30"/>
    </row>
    <row r="80" spans="1:105" ht="17.25" customHeight="1">
      <c r="A80" s="60" t="s">
        <v>138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9"/>
      <c r="AW80" s="13" t="s">
        <v>108</v>
      </c>
      <c r="AX80" s="16" t="s">
        <v>137</v>
      </c>
      <c r="AY80" s="17" t="s">
        <v>142</v>
      </c>
      <c r="AZ80" s="7"/>
      <c r="BA80" s="44">
        <v>13.25</v>
      </c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6"/>
      <c r="BR80" s="32"/>
      <c r="BS80" s="58">
        <v>13.25</v>
      </c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9"/>
      <c r="CJ80" s="54">
        <v>13.25</v>
      </c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29"/>
      <c r="CZ80" s="29"/>
      <c r="DA80" s="30"/>
    </row>
    <row r="81" spans="1:105" ht="17.25" customHeight="1">
      <c r="A81" s="26"/>
      <c r="B81" s="48" t="s">
        <v>139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9"/>
      <c r="AW81" s="13" t="s">
        <v>108</v>
      </c>
      <c r="AX81" s="16" t="s">
        <v>137</v>
      </c>
      <c r="AY81" s="17" t="s">
        <v>140</v>
      </c>
      <c r="AZ81" s="7"/>
      <c r="BA81" s="44">
        <v>13.25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6"/>
      <c r="BR81" s="54">
        <v>13.25</v>
      </c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6"/>
      <c r="CJ81" s="54">
        <v>13.25</v>
      </c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29"/>
      <c r="CZ81" s="29"/>
      <c r="DA81" s="30"/>
    </row>
    <row r="82" spans="1:105" ht="22.5" customHeight="1">
      <c r="A82" s="60" t="s">
        <v>80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9"/>
      <c r="AW82" s="13" t="s">
        <v>108</v>
      </c>
      <c r="AX82" s="16" t="s">
        <v>141</v>
      </c>
      <c r="AY82" s="17"/>
      <c r="AZ82" s="7"/>
      <c r="BA82" s="44">
        <f>BA83</f>
        <v>15</v>
      </c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6"/>
      <c r="BR82" s="47">
        <f>BA82*1.047</f>
        <v>15.704999999999998</v>
      </c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6"/>
      <c r="CJ82" s="47">
        <f>BR82*1.043</f>
        <v>16.380314999999996</v>
      </c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6"/>
    </row>
    <row r="83" spans="1:105" ht="40.5" customHeight="1">
      <c r="A83" s="60" t="s">
        <v>81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9"/>
      <c r="AW83" s="13" t="s">
        <v>108</v>
      </c>
      <c r="AX83" s="16" t="s">
        <v>82</v>
      </c>
      <c r="AY83" s="17"/>
      <c r="AZ83" s="7"/>
      <c r="BA83" s="44">
        <v>15</v>
      </c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6"/>
      <c r="BR83" s="47">
        <v>15.705</v>
      </c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6"/>
      <c r="CJ83" s="47">
        <v>16.396</v>
      </c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6"/>
    </row>
    <row r="84" spans="1:105" ht="17.25" customHeight="1">
      <c r="A84" s="60" t="s">
        <v>83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9"/>
      <c r="AW84" s="13" t="s">
        <v>108</v>
      </c>
      <c r="AX84" s="16" t="s">
        <v>82</v>
      </c>
      <c r="AY84" s="17" t="s">
        <v>84</v>
      </c>
      <c r="AZ84" s="7"/>
      <c r="BA84" s="44">
        <v>15</v>
      </c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6"/>
      <c r="BR84" s="47">
        <v>15.705</v>
      </c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6"/>
      <c r="CJ84" s="47">
        <v>16.396</v>
      </c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6"/>
    </row>
    <row r="85" spans="1:105" ht="17.25" customHeight="1">
      <c r="A85" s="60" t="s">
        <v>85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9"/>
      <c r="AW85" s="13" t="s">
        <v>108</v>
      </c>
      <c r="AX85" s="16" t="s">
        <v>82</v>
      </c>
      <c r="AY85" s="17" t="s">
        <v>112</v>
      </c>
      <c r="AZ85" s="7"/>
      <c r="BA85" s="44">
        <v>15</v>
      </c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47">
        <v>15.705</v>
      </c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6"/>
      <c r="CJ85" s="47">
        <v>16.396</v>
      </c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6"/>
    </row>
    <row r="86" spans="1:105" ht="29.25" customHeight="1">
      <c r="A86" s="60" t="s">
        <v>86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9"/>
      <c r="AW86" s="13" t="s">
        <v>108</v>
      </c>
      <c r="AX86" s="16" t="s">
        <v>87</v>
      </c>
      <c r="AY86" s="17"/>
      <c r="AZ86" s="7"/>
      <c r="BA86" s="44">
        <f>BA87</f>
        <v>13.82</v>
      </c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47">
        <v>13.82</v>
      </c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6"/>
      <c r="CJ86" s="47">
        <v>13.82</v>
      </c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6"/>
    </row>
    <row r="87" spans="1:105" ht="30.75" customHeight="1">
      <c r="A87" s="60" t="s">
        <v>88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9"/>
      <c r="AW87" s="13" t="s">
        <v>108</v>
      </c>
      <c r="AX87" s="16" t="s">
        <v>89</v>
      </c>
      <c r="AY87" s="17"/>
      <c r="AZ87" s="7"/>
      <c r="BA87" s="44">
        <v>13.82</v>
      </c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47">
        <v>13.82</v>
      </c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6"/>
      <c r="CJ87" s="47">
        <v>13.82</v>
      </c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6"/>
    </row>
    <row r="88" spans="1:105" ht="17.25" customHeight="1">
      <c r="A88" s="60" t="s">
        <v>18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9"/>
      <c r="AW88" s="13" t="s">
        <v>108</v>
      </c>
      <c r="AX88" s="16" t="s">
        <v>89</v>
      </c>
      <c r="AY88" s="17" t="s">
        <v>124</v>
      </c>
      <c r="AZ88" s="7">
        <v>1</v>
      </c>
      <c r="BA88" s="44">
        <v>13.82</v>
      </c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47">
        <v>13.82</v>
      </c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6"/>
      <c r="CJ88" s="47">
        <v>13.82</v>
      </c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6"/>
    </row>
    <row r="89" spans="1:105" ht="17.25" customHeight="1">
      <c r="A89" s="60" t="s">
        <v>125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9"/>
      <c r="AW89" s="13" t="s">
        <v>108</v>
      </c>
      <c r="AX89" s="16" t="s">
        <v>89</v>
      </c>
      <c r="AY89" s="17" t="s">
        <v>90</v>
      </c>
      <c r="AZ89" s="7"/>
      <c r="BA89" s="44">
        <v>13.82</v>
      </c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6"/>
      <c r="BR89" s="47">
        <v>13.82</v>
      </c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6"/>
      <c r="CJ89" s="47">
        <v>13.82</v>
      </c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6"/>
    </row>
    <row r="90" spans="1:105" ht="21.75" customHeight="1">
      <c r="A90" s="60" t="s">
        <v>91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9"/>
      <c r="AW90" s="13" t="s">
        <v>108</v>
      </c>
      <c r="AX90" s="16" t="s">
        <v>89</v>
      </c>
      <c r="AY90" s="17" t="s">
        <v>90</v>
      </c>
      <c r="AZ90" s="7"/>
      <c r="BA90" s="44">
        <v>13.82</v>
      </c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6"/>
      <c r="BR90" s="47">
        <v>13.82</v>
      </c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6"/>
      <c r="CJ90" s="47">
        <v>13.82</v>
      </c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6"/>
    </row>
    <row r="91" spans="1:105" ht="79.5" customHeight="1">
      <c r="A91" s="65" t="s">
        <v>12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37"/>
      <c r="AX91" s="37"/>
      <c r="AY91" s="37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</row>
    <row r="92" spans="1:105" ht="18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11"/>
      <c r="AX92" s="11"/>
      <c r="AY92" s="11"/>
      <c r="AZ92" s="94">
        <f>AZ14-AZ25</f>
        <v>-87.39999999999964</v>
      </c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>
        <f>BR14-BR25</f>
        <v>-87.40175200000067</v>
      </c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>
        <f>CJ14-CJ25</f>
        <v>-87.40367811999931</v>
      </c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</row>
    <row r="93" spans="1:105" ht="1.5" customHeight="1" hidden="1">
      <c r="A93" s="65" t="s">
        <v>9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134"/>
      <c r="AX93" s="134"/>
      <c r="AY93" s="13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</row>
    <row r="94" spans="1:105" ht="12.75">
      <c r="A94" s="65" t="s">
        <v>10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135"/>
      <c r="AX94" s="135"/>
      <c r="AY94" s="13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</row>
    <row r="95" spans="1:105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134"/>
      <c r="AX95" s="136"/>
      <c r="AY95" s="134"/>
      <c r="AZ95" s="97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9"/>
      <c r="BR95" s="97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9"/>
      <c r="CJ95" s="97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9"/>
    </row>
    <row r="96" spans="1:105" ht="2.25" customHeight="1">
      <c r="A96" s="86" t="s">
        <v>96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8"/>
      <c r="AW96" s="135"/>
      <c r="AX96" s="137"/>
      <c r="AY96" s="135"/>
      <c r="AZ96" s="100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2"/>
      <c r="BR96" s="100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2"/>
      <c r="CJ96" s="100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2"/>
    </row>
    <row r="97" spans="1:105" ht="1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1"/>
      <c r="AW97" s="11"/>
      <c r="AX97" s="11"/>
      <c r="AY97" s="11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</row>
    <row r="98" spans="1:105" ht="3" customHeight="1">
      <c r="A98" s="85" t="s">
        <v>8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134"/>
      <c r="AX98" s="134"/>
      <c r="AY98" s="134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</row>
    <row r="99" spans="1:105" ht="12.75">
      <c r="A99" s="65" t="s">
        <v>13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135"/>
      <c r="AX99" s="135"/>
      <c r="AY99" s="135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</row>
    <row r="100" spans="1:48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</row>
    <row r="101" ht="3.7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369">
    <mergeCell ref="A80:AV80"/>
    <mergeCell ref="B81:AV81"/>
    <mergeCell ref="BA79:BQ79"/>
    <mergeCell ref="BA80:BQ80"/>
    <mergeCell ref="BA81:BQ81"/>
    <mergeCell ref="BR79:CI79"/>
    <mergeCell ref="BR81:CI81"/>
    <mergeCell ref="BS80:CI80"/>
    <mergeCell ref="BR46:CI46"/>
    <mergeCell ref="BA64:BP64"/>
    <mergeCell ref="BA55:BQ55"/>
    <mergeCell ref="BR55:CI55"/>
    <mergeCell ref="B64:AV64"/>
    <mergeCell ref="BA69:BQ69"/>
    <mergeCell ref="BA49:BQ49"/>
    <mergeCell ref="B63:AV63"/>
    <mergeCell ref="BB63:BQ63"/>
    <mergeCell ref="BR66:CI66"/>
    <mergeCell ref="CJ77:CX77"/>
    <mergeCell ref="B37:AV37"/>
    <mergeCell ref="BA37:BQ37"/>
    <mergeCell ref="BS37:CI37"/>
    <mergeCell ref="A38:AV38"/>
    <mergeCell ref="BA38:BQ38"/>
    <mergeCell ref="A69:AV69"/>
    <mergeCell ref="BR69:CI69"/>
    <mergeCell ref="A46:AV46"/>
    <mergeCell ref="AZ46:BQ46"/>
    <mergeCell ref="CK63:CX63"/>
    <mergeCell ref="BS64:CI64"/>
    <mergeCell ref="CK64:CW64"/>
    <mergeCell ref="CJ69:DA69"/>
    <mergeCell ref="CJ75:DA75"/>
    <mergeCell ref="BR74:CI74"/>
    <mergeCell ref="CJ74:DA74"/>
    <mergeCell ref="BR75:CI75"/>
    <mergeCell ref="BV63:CI63"/>
    <mergeCell ref="CJ67:DA67"/>
    <mergeCell ref="A90:AV90"/>
    <mergeCell ref="BA89:BQ89"/>
    <mergeCell ref="BR89:CI89"/>
    <mergeCell ref="CJ89:DA89"/>
    <mergeCell ref="A89:AV89"/>
    <mergeCell ref="BR90:CI90"/>
    <mergeCell ref="CJ90:DA90"/>
    <mergeCell ref="BA90:BQ90"/>
    <mergeCell ref="A71:AV71"/>
    <mergeCell ref="BA70:BQ70"/>
    <mergeCell ref="BR70:CI70"/>
    <mergeCell ref="CJ70:DA70"/>
    <mergeCell ref="A70:AV70"/>
    <mergeCell ref="BR71:CI71"/>
    <mergeCell ref="CJ71:DA71"/>
    <mergeCell ref="BA71:BQ71"/>
    <mergeCell ref="A73:AV73"/>
    <mergeCell ref="CJ72:DA72"/>
    <mergeCell ref="A72:AV72"/>
    <mergeCell ref="BR73:CI73"/>
    <mergeCell ref="CJ73:DA73"/>
    <mergeCell ref="BA72:BQ72"/>
    <mergeCell ref="BR72:CI72"/>
    <mergeCell ref="BA73:BQ73"/>
    <mergeCell ref="A75:AV75"/>
    <mergeCell ref="B78:AV78"/>
    <mergeCell ref="B77:AV77"/>
    <mergeCell ref="BA76:BQ76"/>
    <mergeCell ref="BC77:BQ77"/>
    <mergeCell ref="A74:AV74"/>
    <mergeCell ref="A76:AV76"/>
    <mergeCell ref="BA75:BQ75"/>
    <mergeCell ref="BA74:BQ74"/>
    <mergeCell ref="BA82:BQ82"/>
    <mergeCell ref="BR82:CI82"/>
    <mergeCell ref="CJ82:DA82"/>
    <mergeCell ref="A82:AV82"/>
    <mergeCell ref="BB78:BQ78"/>
    <mergeCell ref="BR78:CI78"/>
    <mergeCell ref="CK79:CX79"/>
    <mergeCell ref="CJ80:CX80"/>
    <mergeCell ref="CJ81:CX81"/>
    <mergeCell ref="B79:AV79"/>
    <mergeCell ref="BA84:BQ84"/>
    <mergeCell ref="BR84:CI84"/>
    <mergeCell ref="CJ84:DA84"/>
    <mergeCell ref="A84:AV84"/>
    <mergeCell ref="BA83:BQ83"/>
    <mergeCell ref="BR83:CI83"/>
    <mergeCell ref="CJ83:DA83"/>
    <mergeCell ref="A83:AV83"/>
    <mergeCell ref="BR86:CI86"/>
    <mergeCell ref="CJ86:DA86"/>
    <mergeCell ref="A86:AV86"/>
    <mergeCell ref="BA85:BQ85"/>
    <mergeCell ref="BR85:CI85"/>
    <mergeCell ref="CJ85:DA85"/>
    <mergeCell ref="A85:AV85"/>
    <mergeCell ref="BA45:BQ45"/>
    <mergeCell ref="A88:AV88"/>
    <mergeCell ref="BA87:BQ87"/>
    <mergeCell ref="BR87:CI87"/>
    <mergeCell ref="CJ87:DA87"/>
    <mergeCell ref="A87:AV87"/>
    <mergeCell ref="BA88:BQ88"/>
    <mergeCell ref="BR88:CI88"/>
    <mergeCell ref="CJ88:DA88"/>
    <mergeCell ref="BA86:BQ86"/>
    <mergeCell ref="A39:AV39"/>
    <mergeCell ref="BA39:BQ39"/>
    <mergeCell ref="BR39:CI39"/>
    <mergeCell ref="CJ46:DA46"/>
    <mergeCell ref="A40:AV40"/>
    <mergeCell ref="BA40:BQ40"/>
    <mergeCell ref="BR40:CI40"/>
    <mergeCell ref="CJ40:DA40"/>
    <mergeCell ref="A45:AV45"/>
    <mergeCell ref="C42:AV42"/>
    <mergeCell ref="CJ51:DA51"/>
    <mergeCell ref="A51:AV51"/>
    <mergeCell ref="BA52:BQ52"/>
    <mergeCell ref="CJ49:DA49"/>
    <mergeCell ref="A48:AV48"/>
    <mergeCell ref="BA48:BQ48"/>
    <mergeCell ref="BR48:CI48"/>
    <mergeCell ref="CJ48:DA48"/>
    <mergeCell ref="BR49:CI49"/>
    <mergeCell ref="A49:AV49"/>
    <mergeCell ref="CJ53:DA53"/>
    <mergeCell ref="A53:AV53"/>
    <mergeCell ref="BR54:CI54"/>
    <mergeCell ref="BA50:BQ50"/>
    <mergeCell ref="A52:AV52"/>
    <mergeCell ref="BR50:CI50"/>
    <mergeCell ref="CJ50:DA50"/>
    <mergeCell ref="A50:AV50"/>
    <mergeCell ref="BA51:BQ51"/>
    <mergeCell ref="BR51:CI51"/>
    <mergeCell ref="CJ55:DA55"/>
    <mergeCell ref="A55:AV55"/>
    <mergeCell ref="AZ60:BQ60"/>
    <mergeCell ref="BR60:CI60"/>
    <mergeCell ref="CJ60:CX60"/>
    <mergeCell ref="BR52:CI52"/>
    <mergeCell ref="CJ54:DA54"/>
    <mergeCell ref="A54:AV54"/>
    <mergeCell ref="BA53:BQ53"/>
    <mergeCell ref="BR53:CI53"/>
    <mergeCell ref="CJ78:CX78"/>
    <mergeCell ref="BA65:BQ65"/>
    <mergeCell ref="BR65:CI65"/>
    <mergeCell ref="CJ65:DA65"/>
    <mergeCell ref="BR76:CI76"/>
    <mergeCell ref="CJ76:DA76"/>
    <mergeCell ref="BS77:CI77"/>
    <mergeCell ref="CK68:CX68"/>
    <mergeCell ref="BA67:BQ67"/>
    <mergeCell ref="BR67:CI67"/>
    <mergeCell ref="B68:AV68"/>
    <mergeCell ref="BB68:BQ68"/>
    <mergeCell ref="BS68:CI68"/>
    <mergeCell ref="A67:AV67"/>
    <mergeCell ref="A66:AV66"/>
    <mergeCell ref="A35:AV35"/>
    <mergeCell ref="BA35:BQ35"/>
    <mergeCell ref="BR35:CI35"/>
    <mergeCell ref="A36:AV36"/>
    <mergeCell ref="BA36:BQ36"/>
    <mergeCell ref="BR36:CI36"/>
    <mergeCell ref="BA43:BQ43"/>
    <mergeCell ref="BR43:CI43"/>
    <mergeCell ref="BR45:CI45"/>
    <mergeCell ref="CJ66:DA66"/>
    <mergeCell ref="CJ52:DA52"/>
    <mergeCell ref="CK61:CY61"/>
    <mergeCell ref="BR58:CJ58"/>
    <mergeCell ref="CL58:CY58"/>
    <mergeCell ref="CJ56:CX56"/>
    <mergeCell ref="BA66:BQ66"/>
    <mergeCell ref="A65:AV65"/>
    <mergeCell ref="BA57:BQ57"/>
    <mergeCell ref="BR57:CI57"/>
    <mergeCell ref="CJ57:DA57"/>
    <mergeCell ref="A60:AV60"/>
    <mergeCell ref="B62:AV62"/>
    <mergeCell ref="BC62:BQ62"/>
    <mergeCell ref="BT62:CI62"/>
    <mergeCell ref="CK62:CW62"/>
    <mergeCell ref="CK59:CX59"/>
    <mergeCell ref="A47:AV47"/>
    <mergeCell ref="CJ43:DA43"/>
    <mergeCell ref="A44:AV44"/>
    <mergeCell ref="BA44:BQ44"/>
    <mergeCell ref="BR44:CI44"/>
    <mergeCell ref="CJ44:DA44"/>
    <mergeCell ref="A43:AV43"/>
    <mergeCell ref="CJ47:DA47"/>
    <mergeCell ref="BA47:BQ47"/>
    <mergeCell ref="BR47:CI47"/>
    <mergeCell ref="BR34:CI34"/>
    <mergeCell ref="CJ34:DA34"/>
    <mergeCell ref="CJ45:DA45"/>
    <mergeCell ref="CJ35:DA35"/>
    <mergeCell ref="CJ37:DB37"/>
    <mergeCell ref="CJ39:DA39"/>
    <mergeCell ref="CJ36:DA36"/>
    <mergeCell ref="BR38:CI38"/>
    <mergeCell ref="CJ38:DA38"/>
    <mergeCell ref="A31:AV31"/>
    <mergeCell ref="BA31:BQ31"/>
    <mergeCell ref="BR31:CI31"/>
    <mergeCell ref="CJ31:DA31"/>
    <mergeCell ref="A33:AV33"/>
    <mergeCell ref="BA33:BQ33"/>
    <mergeCell ref="BR33:CI33"/>
    <mergeCell ref="CJ33:DA33"/>
    <mergeCell ref="CJ32:DA32"/>
    <mergeCell ref="CJ27:DA27"/>
    <mergeCell ref="CJ28:DA28"/>
    <mergeCell ref="CJ29:DA29"/>
    <mergeCell ref="CJ30:DA30"/>
    <mergeCell ref="A91:AV92"/>
    <mergeCell ref="A58:AV58"/>
    <mergeCell ref="A32:AV32"/>
    <mergeCell ref="BA32:BQ32"/>
    <mergeCell ref="A34:AV34"/>
    <mergeCell ref="BA34:BQ34"/>
    <mergeCell ref="AW93:AW94"/>
    <mergeCell ref="A93:AV93"/>
    <mergeCell ref="A28:AV28"/>
    <mergeCell ref="BA28:BQ28"/>
    <mergeCell ref="A30:AV30"/>
    <mergeCell ref="BA30:BQ30"/>
    <mergeCell ref="A29:AV29"/>
    <mergeCell ref="BA29:BQ29"/>
    <mergeCell ref="BA54:BQ54"/>
    <mergeCell ref="C59:AV59"/>
    <mergeCell ref="AW22:AY22"/>
    <mergeCell ref="AW23:AY23"/>
    <mergeCell ref="AY98:AY99"/>
    <mergeCell ref="AX98:AX99"/>
    <mergeCell ref="AW98:AW99"/>
    <mergeCell ref="AW95:AW96"/>
    <mergeCell ref="AX95:AX96"/>
    <mergeCell ref="AY95:AY96"/>
    <mergeCell ref="AX93:AX94"/>
    <mergeCell ref="AY93:AY94"/>
    <mergeCell ref="AW13:AY13"/>
    <mergeCell ref="AW14:AY14"/>
    <mergeCell ref="AW15:AY15"/>
    <mergeCell ref="AW16:AY16"/>
    <mergeCell ref="AW17:AY17"/>
    <mergeCell ref="AW18:AY18"/>
    <mergeCell ref="CJ12:DA12"/>
    <mergeCell ref="AZ14:BQ14"/>
    <mergeCell ref="BR14:CI14"/>
    <mergeCell ref="CJ14:DA14"/>
    <mergeCell ref="AZ13:BQ13"/>
    <mergeCell ref="BR24:CI24"/>
    <mergeCell ref="CJ24:DA24"/>
    <mergeCell ref="AZ24:BQ24"/>
    <mergeCell ref="AZ18:BQ18"/>
    <mergeCell ref="AZ19:BQ21"/>
    <mergeCell ref="BU1:DA1"/>
    <mergeCell ref="BJ4:DA4"/>
    <mergeCell ref="AL2:DA2"/>
    <mergeCell ref="AZ8:BQ11"/>
    <mergeCell ref="BR8:DA8"/>
    <mergeCell ref="BR9:CI11"/>
    <mergeCell ref="AK6:BS6"/>
    <mergeCell ref="BU6:BZ6"/>
    <mergeCell ref="CJ9:DA11"/>
    <mergeCell ref="AW8:AY11"/>
    <mergeCell ref="AZ15:BQ15"/>
    <mergeCell ref="BR15:CI15"/>
    <mergeCell ref="A5:DA5"/>
    <mergeCell ref="AF6:AI6"/>
    <mergeCell ref="A8:AV11"/>
    <mergeCell ref="A12:AV12"/>
    <mergeCell ref="AW12:AY12"/>
    <mergeCell ref="CE7:DA7"/>
    <mergeCell ref="AZ12:BQ12"/>
    <mergeCell ref="BR12:CI12"/>
    <mergeCell ref="AZ16:BQ16"/>
    <mergeCell ref="BR16:CI16"/>
    <mergeCell ref="CJ16:DA16"/>
    <mergeCell ref="AZ22:BQ22"/>
    <mergeCell ref="AZ23:BQ23"/>
    <mergeCell ref="AZ17:BQ17"/>
    <mergeCell ref="CJ15:DA15"/>
    <mergeCell ref="CJ18:DA18"/>
    <mergeCell ref="CJ17:DA17"/>
    <mergeCell ref="CJ13:DA13"/>
    <mergeCell ref="CJ23:DA23"/>
    <mergeCell ref="BR17:CI17"/>
    <mergeCell ref="BR18:CI18"/>
    <mergeCell ref="BI3:CX3"/>
    <mergeCell ref="BR19:CI21"/>
    <mergeCell ref="CJ19:DA21"/>
    <mergeCell ref="AZ25:BQ25"/>
    <mergeCell ref="BR25:CI25"/>
    <mergeCell ref="CJ25:DA25"/>
    <mergeCell ref="BR22:CI22"/>
    <mergeCell ref="BR23:CI23"/>
    <mergeCell ref="CJ22:DA22"/>
    <mergeCell ref="BR13:CI13"/>
    <mergeCell ref="AZ91:BQ91"/>
    <mergeCell ref="BR91:CI91"/>
    <mergeCell ref="CJ91:DA91"/>
    <mergeCell ref="AZ92:BQ92"/>
    <mergeCell ref="BR92:CI92"/>
    <mergeCell ref="CJ92:DA92"/>
    <mergeCell ref="AZ97:BQ97"/>
    <mergeCell ref="BR97:CI97"/>
    <mergeCell ref="CJ97:DA97"/>
    <mergeCell ref="AZ95:BQ96"/>
    <mergeCell ref="BR95:CI96"/>
    <mergeCell ref="CJ95:DA96"/>
    <mergeCell ref="A98:AV98"/>
    <mergeCell ref="A96:AV97"/>
    <mergeCell ref="A94:AV95"/>
    <mergeCell ref="A99:AV100"/>
    <mergeCell ref="CJ98:DA99"/>
    <mergeCell ref="AZ98:BQ99"/>
    <mergeCell ref="BR98:CI99"/>
    <mergeCell ref="AZ93:BQ94"/>
    <mergeCell ref="BR93:CI94"/>
    <mergeCell ref="CJ93:DA94"/>
    <mergeCell ref="A16:AV16"/>
    <mergeCell ref="A13:AV13"/>
    <mergeCell ref="A14:AV14"/>
    <mergeCell ref="A15:AV15"/>
    <mergeCell ref="A18:AV18"/>
    <mergeCell ref="A17:AV17"/>
    <mergeCell ref="A24:AV24"/>
    <mergeCell ref="A23:AV23"/>
    <mergeCell ref="A22:AV22"/>
    <mergeCell ref="A19:AV21"/>
    <mergeCell ref="BR26:CI26"/>
    <mergeCell ref="CJ26:DA26"/>
    <mergeCell ref="AW25:AY25"/>
    <mergeCell ref="AW19:AY20"/>
    <mergeCell ref="AW24:AY24"/>
    <mergeCell ref="AW21:AY21"/>
    <mergeCell ref="A27:AV27"/>
    <mergeCell ref="A25:AV25"/>
    <mergeCell ref="A26:AV26"/>
    <mergeCell ref="AZ26:BQ26"/>
    <mergeCell ref="BR28:CI28"/>
    <mergeCell ref="BR32:CI32"/>
    <mergeCell ref="BR29:CI29"/>
    <mergeCell ref="BR30:CI30"/>
    <mergeCell ref="BA27:BQ27"/>
    <mergeCell ref="BR27:CI27"/>
    <mergeCell ref="B61:AV61"/>
    <mergeCell ref="A56:AV56"/>
    <mergeCell ref="BA56:BP56"/>
    <mergeCell ref="BR56:CI56"/>
    <mergeCell ref="BA61:BP61"/>
    <mergeCell ref="BS61:CI61"/>
    <mergeCell ref="BR59:CJ59"/>
    <mergeCell ref="BA58:BQ58"/>
    <mergeCell ref="BB59:BQ59"/>
    <mergeCell ref="A57:AV57"/>
    <mergeCell ref="BA42:BQ42"/>
    <mergeCell ref="BR42:CI42"/>
    <mergeCell ref="CJ42:CX42"/>
    <mergeCell ref="C41:AV41"/>
    <mergeCell ref="BA41:BQ41"/>
    <mergeCell ref="BS41:CI41"/>
    <mergeCell ref="CK41:CW41"/>
  </mergeCells>
  <printOptions/>
  <pageMargins left="0.984251968503937" right="0.5905511811023623" top="0.6299212598425197" bottom="0.7874015748031497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3"/>
  <sheetViews>
    <sheetView showGridLines="0" tabSelected="1" view="pageBreakPreview" zoomScaleSheetLayoutView="100" zoomScalePageLayoutView="0" workbookViewId="0" topLeftCell="A13">
      <selection activeCell="BR36" sqref="BR36:CI36"/>
    </sheetView>
  </sheetViews>
  <sheetFormatPr defaultColWidth="0.875" defaultRowHeight="12.75"/>
  <cols>
    <col min="1" max="15" width="0.875" style="1" customWidth="1"/>
    <col min="16" max="16" width="1.12109375" style="1" customWidth="1"/>
    <col min="17" max="47" width="0.875" style="1" customWidth="1"/>
    <col min="48" max="48" width="25.625" style="1" customWidth="1"/>
    <col min="49" max="49" width="6.75390625" style="1" customWidth="1"/>
    <col min="50" max="50" width="6.875" style="1" customWidth="1"/>
    <col min="51" max="51" width="11.625" style="1" customWidth="1"/>
    <col min="52" max="52" width="0.2421875" style="1" customWidth="1"/>
    <col min="53" max="65" width="0.875" style="1" customWidth="1"/>
    <col min="66" max="66" width="0.2421875" style="1" customWidth="1"/>
    <col min="67" max="67" width="0.875" style="1" hidden="1" customWidth="1"/>
    <col min="68" max="84" width="0.875" style="1" customWidth="1"/>
    <col min="85" max="85" width="0.2421875" style="1" customWidth="1"/>
    <col min="86" max="86" width="0.875" style="1" hidden="1" customWidth="1"/>
    <col min="87" max="102" width="0.875" style="1" customWidth="1"/>
    <col min="103" max="103" width="0.2421875" style="1" customWidth="1"/>
    <col min="104" max="105" width="0.875" style="1" hidden="1" customWidth="1"/>
    <col min="106" max="16384" width="0.875" style="1" customWidth="1"/>
  </cols>
  <sheetData>
    <row r="1" spans="1:10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14" t="s">
        <v>143</v>
      </c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</row>
    <row r="2" spans="1:10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20" t="s">
        <v>114</v>
      </c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</row>
    <row r="3" spans="1:10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5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 s="104" t="s">
        <v>94</v>
      </c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/>
      <c r="CZ3"/>
      <c r="DA3"/>
    </row>
    <row r="4" spans="1:10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19" t="s">
        <v>203</v>
      </c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</row>
    <row r="5" spans="1:105" ht="11.25" customHeight="1">
      <c r="A5" s="113" t="s">
        <v>144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</row>
    <row r="6" spans="1:105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14"/>
      <c r="AG6" s="114"/>
      <c r="AH6" s="114"/>
      <c r="AI6" s="114"/>
      <c r="AJ6" s="3"/>
      <c r="AK6" s="123" t="s">
        <v>198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3"/>
      <c r="BU6" s="124"/>
      <c r="BV6" s="124"/>
      <c r="BW6" s="124"/>
      <c r="BX6" s="124"/>
      <c r="BY6" s="124"/>
      <c r="BZ6" s="124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17" t="s">
        <v>14</v>
      </c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</row>
    <row r="8" spans="1:105" ht="15">
      <c r="A8" s="115" t="s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25" t="s">
        <v>21</v>
      </c>
      <c r="AX8" s="126"/>
      <c r="AY8" s="127"/>
      <c r="AZ8" s="122" t="s">
        <v>0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 t="s">
        <v>11</v>
      </c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1:105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28"/>
      <c r="AX9" s="129"/>
      <c r="AY9" s="130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 t="s">
        <v>6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 t="s">
        <v>7</v>
      </c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28"/>
      <c r="AX10" s="129"/>
      <c r="AY10" s="130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</row>
    <row r="11" spans="1:105" ht="33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31"/>
      <c r="AX11" s="132"/>
      <c r="AY11" s="133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</row>
    <row r="12" spans="1:105" ht="15">
      <c r="A12" s="116">
        <v>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73">
        <v>2</v>
      </c>
      <c r="AX12" s="74"/>
      <c r="AY12" s="75"/>
      <c r="AZ12" s="116">
        <v>3</v>
      </c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>
        <v>4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>
        <v>5</v>
      </c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</row>
    <row r="13" spans="1:105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73"/>
      <c r="AX13" s="74"/>
      <c r="AY13" s="75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</row>
    <row r="14" spans="1:105" ht="15">
      <c r="A14" s="64" t="s">
        <v>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73"/>
      <c r="AX14" s="74"/>
      <c r="AY14" s="75"/>
      <c r="AZ14" s="105">
        <f>AZ16+AZ19</f>
        <v>9843.918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>
        <f>BR16+BR19</f>
        <v>9931.6404</v>
      </c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>
        <f>CJ16+CJ19</f>
        <v>10013.997113200001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</row>
    <row r="15" spans="1:105" ht="15">
      <c r="A15" s="82" t="s">
        <v>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73"/>
      <c r="AX15" s="74"/>
      <c r="AY15" s="75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</row>
    <row r="16" spans="1:105" ht="15">
      <c r="A16" s="64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73"/>
      <c r="AX16" s="74"/>
      <c r="AY16" s="75"/>
      <c r="AZ16" s="109">
        <f>AZ17+AZ18</f>
        <v>1827.55</v>
      </c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5">
        <f>BR17+BR18</f>
        <v>1915.2724</v>
      </c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>
        <f>CJ17+CJ18</f>
        <v>1997.6291132</v>
      </c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</row>
    <row r="17" spans="1:105" ht="15">
      <c r="A17" s="71" t="s">
        <v>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72"/>
      <c r="AW17" s="73"/>
      <c r="AX17" s="74"/>
      <c r="AY17" s="75"/>
      <c r="AZ17" s="110">
        <v>1767.55</v>
      </c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1"/>
      <c r="BR17" s="47">
        <f>AZ17*1.048</f>
        <v>1852.3924</v>
      </c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3"/>
      <c r="CJ17" s="47">
        <f>BR17*1.043</f>
        <v>1932.0452731999999</v>
      </c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3"/>
    </row>
    <row r="18" spans="1:105" ht="15">
      <c r="A18" s="71" t="s">
        <v>16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72"/>
      <c r="AW18" s="73"/>
      <c r="AX18" s="74"/>
      <c r="AY18" s="75"/>
      <c r="AZ18" s="110">
        <v>60</v>
      </c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1"/>
      <c r="BR18" s="47">
        <f>AZ18*1.048</f>
        <v>62.88</v>
      </c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3"/>
      <c r="CJ18" s="47">
        <f>BR18*1.043</f>
        <v>65.58384</v>
      </c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3"/>
    </row>
    <row r="19" spans="1:105" ht="12.75">
      <c r="A19" s="64" t="s">
        <v>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76"/>
      <c r="AX19" s="77"/>
      <c r="AY19" s="78"/>
      <c r="AZ19" s="105">
        <f>AZ22+AZ23+AZ24</f>
        <v>8016.368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>
        <f>BR22+BR23+BR24</f>
        <v>8016.368</v>
      </c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>
        <f>CJ22+CJ23+CJ24</f>
        <v>8016.368</v>
      </c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</row>
    <row r="20" spans="1:105" ht="18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79"/>
      <c r="AX20" s="80"/>
      <c r="AY20" s="81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</row>
    <row r="21" spans="1:105" ht="18.75" customHeight="1" hidden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73"/>
      <c r="AX21" s="74"/>
      <c r="AY21" s="7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</row>
    <row r="22" spans="1:105" ht="33.75" customHeight="1">
      <c r="A22" s="71" t="s">
        <v>164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72"/>
      <c r="AW22" s="73" t="s">
        <v>206</v>
      </c>
      <c r="AX22" s="74"/>
      <c r="AY22" s="75"/>
      <c r="AZ22" s="47">
        <v>4790.87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06"/>
      <c r="BR22" s="47">
        <f>AZ22</f>
        <v>4790.87</v>
      </c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106"/>
      <c r="CJ22" s="47">
        <f>BR22</f>
        <v>4790.87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106"/>
    </row>
    <row r="23" spans="1:105" ht="30" customHeight="1">
      <c r="A23" s="71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72"/>
      <c r="AW23" s="73" t="s">
        <v>207</v>
      </c>
      <c r="AX23" s="74"/>
      <c r="AY23" s="75"/>
      <c r="AZ23" s="47">
        <v>85.5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106"/>
      <c r="BR23" s="47">
        <f>AZ23</f>
        <v>85.5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106"/>
      <c r="CJ23" s="47">
        <f>BR23</f>
        <v>85.5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106"/>
    </row>
    <row r="24" spans="1:105" ht="18.75" customHeight="1">
      <c r="A24" s="71" t="s">
        <v>18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72"/>
      <c r="AW24" s="73" t="s">
        <v>208</v>
      </c>
      <c r="AX24" s="74"/>
      <c r="AY24" s="75"/>
      <c r="AZ24" s="47">
        <v>3139.998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06"/>
      <c r="BR24" s="47">
        <f>AZ24</f>
        <v>3139.998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106"/>
      <c r="CJ24" s="47">
        <f>BR24</f>
        <v>3139.998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106"/>
    </row>
    <row r="25" spans="1:105" ht="15" customHeight="1">
      <c r="A25" s="64" t="s">
        <v>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73"/>
      <c r="AX25" s="74"/>
      <c r="AY25" s="75"/>
      <c r="AZ25" s="105">
        <f>BA28+BA33+BA43+BA47+BA51+BA61+BA68+BA72+BA78+BA85+BA89</f>
        <v>9935.295</v>
      </c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>
        <f>BR28+BR33+BR43+BR47+BR51+BR61+BR68+BR72+BR78+BR85+BR89</f>
        <v>9931.639256</v>
      </c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>
        <f>CJ28+CJ33+CJ43+CJ47+CJ51+CJ61+CJ68+CJ72+CK78+CJ85+CJ89</f>
        <v>10014.000455008</v>
      </c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</row>
    <row r="26" spans="1:105" ht="15">
      <c r="A26" s="65" t="s">
        <v>20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10" t="s">
        <v>22</v>
      </c>
      <c r="AX26" s="8" t="s">
        <v>23</v>
      </c>
      <c r="AY26" s="4" t="s">
        <v>24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</row>
    <row r="27" spans="1:105" ht="14.25">
      <c r="A27" s="61" t="s">
        <v>95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14" t="s">
        <v>108</v>
      </c>
      <c r="AX27" s="15"/>
      <c r="AY27" s="12"/>
      <c r="AZ27" s="6"/>
      <c r="BA27" s="70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7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9"/>
      <c r="CJ27" s="67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9"/>
    </row>
    <row r="28" spans="1:105" ht="15">
      <c r="A28" s="60" t="s">
        <v>25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  <c r="AW28" s="13" t="s">
        <v>108</v>
      </c>
      <c r="AX28" s="16" t="s">
        <v>31</v>
      </c>
      <c r="AY28" s="17"/>
      <c r="AZ28" s="7"/>
      <c r="BA28" s="44">
        <v>6.7</v>
      </c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6"/>
      <c r="BR28" s="47">
        <f>BA28</f>
        <v>6.7</v>
      </c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3"/>
      <c r="CJ28" s="47">
        <f>BR28*1</f>
        <v>6.7</v>
      </c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6"/>
    </row>
    <row r="29" spans="1:105" ht="46.5" customHeight="1">
      <c r="A29" s="60" t="s">
        <v>26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9"/>
      <c r="AW29" s="13" t="s">
        <v>108</v>
      </c>
      <c r="AX29" s="16" t="s">
        <v>32</v>
      </c>
      <c r="AY29" s="17"/>
      <c r="AZ29" s="7"/>
      <c r="BA29" s="44">
        <v>6.7</v>
      </c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7">
        <v>6.7</v>
      </c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47">
        <v>6.7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</row>
    <row r="30" spans="1:105" ht="43.5" customHeight="1">
      <c r="A30" s="60" t="s">
        <v>98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9"/>
      <c r="AW30" s="13" t="s">
        <v>108</v>
      </c>
      <c r="AX30" s="16" t="s">
        <v>32</v>
      </c>
      <c r="AY30" s="17" t="s">
        <v>165</v>
      </c>
      <c r="AZ30" s="7"/>
      <c r="BA30" s="44">
        <v>6.7</v>
      </c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6"/>
      <c r="BR30" s="47">
        <v>6.7</v>
      </c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6"/>
      <c r="CJ30" s="47">
        <v>6.7</v>
      </c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</row>
    <row r="31" spans="1:105" ht="15">
      <c r="A31" s="60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9"/>
      <c r="AW31" s="13" t="s">
        <v>108</v>
      </c>
      <c r="AX31" s="16" t="s">
        <v>32</v>
      </c>
      <c r="AY31" s="17" t="s">
        <v>166</v>
      </c>
      <c r="AZ31" s="7"/>
      <c r="BA31" s="44">
        <v>6.7</v>
      </c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7">
        <v>6.7</v>
      </c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6"/>
      <c r="CJ31" s="47">
        <v>6.7</v>
      </c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6"/>
    </row>
    <row r="32" spans="1:105" ht="14.25">
      <c r="A32" s="61" t="s">
        <v>97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3"/>
      <c r="AW32" s="14" t="s">
        <v>108</v>
      </c>
      <c r="AX32" s="15"/>
      <c r="AY32" s="18"/>
      <c r="AZ32" s="6"/>
      <c r="BA32" s="70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9"/>
    </row>
    <row r="33" spans="1:105" ht="15.75">
      <c r="A33" s="60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9"/>
      <c r="AW33" s="22" t="s">
        <v>108</v>
      </c>
      <c r="AX33" s="22" t="s">
        <v>31</v>
      </c>
      <c r="AY33" s="24"/>
      <c r="AZ33" s="25"/>
      <c r="BA33" s="44">
        <f>BA35+BA38+BA41</f>
        <v>4605.108</v>
      </c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141">
        <f>BR34+BR38+BS41</f>
        <v>4601.4522560000005</v>
      </c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84"/>
      <c r="CJ33" s="141">
        <f>CJ34+CJ38+CK41</f>
        <v>4683.813455007999</v>
      </c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3"/>
    </row>
    <row r="34" spans="1:105" ht="44.25" customHeight="1">
      <c r="A34" s="60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9"/>
      <c r="AW34" s="13" t="s">
        <v>108</v>
      </c>
      <c r="AX34" s="13" t="s">
        <v>30</v>
      </c>
      <c r="AY34" s="17"/>
      <c r="AZ34" s="7"/>
      <c r="BA34" s="44">
        <f>BA35</f>
        <v>4371.9490000000005</v>
      </c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6"/>
      <c r="BR34" s="47">
        <f>BR35</f>
        <v>4368.293256000001</v>
      </c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6"/>
      <c r="CJ34" s="47">
        <f>CJ35</f>
        <v>4450.654455008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</row>
    <row r="35" spans="1:105" ht="44.25" customHeight="1">
      <c r="A35" s="60" t="s">
        <v>27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9"/>
      <c r="AW35" s="13" t="s">
        <v>108</v>
      </c>
      <c r="AX35" s="13" t="s">
        <v>30</v>
      </c>
      <c r="AY35" s="17" t="s">
        <v>165</v>
      </c>
      <c r="AZ35" s="7"/>
      <c r="BA35" s="44">
        <f>BA36+BA37</f>
        <v>4371.9490000000005</v>
      </c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6"/>
      <c r="BR35" s="47">
        <f>BR36+BS37</f>
        <v>4368.293256000001</v>
      </c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106"/>
      <c r="CJ35" s="47">
        <f>CJ36+CJ37</f>
        <v>4450.654455008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6"/>
    </row>
    <row r="36" spans="1:105" ht="17.25" customHeight="1">
      <c r="A36" s="60" t="s">
        <v>28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13" t="s">
        <v>108</v>
      </c>
      <c r="AX36" s="13" t="s">
        <v>30</v>
      </c>
      <c r="AY36" s="17" t="s">
        <v>166</v>
      </c>
      <c r="AZ36" s="7"/>
      <c r="BA36" s="44">
        <v>3697.172</v>
      </c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47">
        <f>(BA36)*1.048-181.12</f>
        <v>3693.5162560000003</v>
      </c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106"/>
      <c r="CJ36" s="47">
        <f>(BR36)*1.043-76.46</f>
        <v>3775.877455008</v>
      </c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6" ht="17.25" customHeight="1">
      <c r="A37" s="26"/>
      <c r="B37" s="60" t="s">
        <v>129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13" t="s">
        <v>108</v>
      </c>
      <c r="AX37" s="16" t="s">
        <v>30</v>
      </c>
      <c r="AY37" s="17" t="s">
        <v>167</v>
      </c>
      <c r="AZ37" s="7"/>
      <c r="BA37" s="44">
        <v>674.777</v>
      </c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6"/>
      <c r="BR37" s="7"/>
      <c r="BS37" s="44">
        <f>BA37</f>
        <v>674.777</v>
      </c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6"/>
      <c r="CJ37" s="144">
        <f>BS37*1</f>
        <v>674.777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</row>
    <row r="38" spans="1:105" ht="17.25" customHeight="1">
      <c r="A38" s="60" t="s">
        <v>36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8"/>
      <c r="AW38" s="22" t="s">
        <v>108</v>
      </c>
      <c r="AX38" s="23" t="s">
        <v>35</v>
      </c>
      <c r="AY38" s="24"/>
      <c r="AZ38" s="25"/>
      <c r="BA38" s="148">
        <v>15</v>
      </c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141">
        <f>BA38</f>
        <v>15</v>
      </c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3"/>
      <c r="CJ38" s="141">
        <f>BR38</f>
        <v>15</v>
      </c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3"/>
    </row>
    <row r="39" spans="1:105" ht="17.25" customHeight="1">
      <c r="A39" s="60" t="s">
        <v>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13" t="s">
        <v>108</v>
      </c>
      <c r="AX39" s="16" t="s">
        <v>35</v>
      </c>
      <c r="AY39" s="17" t="s">
        <v>168</v>
      </c>
      <c r="AZ39" s="7"/>
      <c r="BA39" s="44">
        <v>15</v>
      </c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6"/>
      <c r="BR39" s="47">
        <v>15</v>
      </c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6"/>
      <c r="CJ39" s="47">
        <v>15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6"/>
    </row>
    <row r="40" spans="1:105" ht="30.75" customHeight="1">
      <c r="A40" s="60" t="s">
        <v>157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9"/>
      <c r="AW40" s="13" t="s">
        <v>108</v>
      </c>
      <c r="AX40" s="16" t="s">
        <v>35</v>
      </c>
      <c r="AY40" s="17" t="s">
        <v>169</v>
      </c>
      <c r="AZ40" s="7"/>
      <c r="BA40" s="44">
        <v>15</v>
      </c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6"/>
      <c r="BR40" s="47">
        <v>15</v>
      </c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6"/>
      <c r="CJ40" s="47">
        <v>15</v>
      </c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</row>
    <row r="41" spans="1:105" ht="17.25" customHeight="1">
      <c r="A41" s="26"/>
      <c r="B41" s="28"/>
      <c r="C41" s="48" t="s">
        <v>145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13" t="s">
        <v>108</v>
      </c>
      <c r="AX41" s="16" t="s">
        <v>146</v>
      </c>
      <c r="AY41" s="17" t="s">
        <v>170</v>
      </c>
      <c r="AZ41" s="7"/>
      <c r="BA41" s="44">
        <v>218.159</v>
      </c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  <c r="BR41" s="7"/>
      <c r="BS41" s="50">
        <f>BA41</f>
        <v>218.159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6"/>
      <c r="CJ41" s="7"/>
      <c r="CK41" s="50">
        <f>BS41</f>
        <v>218.159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29"/>
      <c r="CY41" s="29"/>
      <c r="CZ41" s="29"/>
      <c r="DA41" s="30"/>
    </row>
    <row r="42" spans="1:105" ht="17.25" customHeight="1">
      <c r="A42" s="26"/>
      <c r="B42" s="28"/>
      <c r="C42" s="48" t="s">
        <v>148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9"/>
      <c r="AW42" s="13" t="s">
        <v>108</v>
      </c>
      <c r="AX42" s="16" t="s">
        <v>146</v>
      </c>
      <c r="AY42" s="17" t="s">
        <v>170</v>
      </c>
      <c r="AZ42" s="7">
        <v>69</v>
      </c>
      <c r="BA42" s="44">
        <v>218.159</v>
      </c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47">
        <f>BA42</f>
        <v>218.159</v>
      </c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6"/>
      <c r="CJ42" s="47">
        <f>BR42</f>
        <v>218.159</v>
      </c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29"/>
      <c r="CZ42" s="29"/>
      <c r="DA42" s="30"/>
    </row>
    <row r="43" spans="1:105" ht="15.75" customHeight="1">
      <c r="A43" s="60" t="s">
        <v>33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9"/>
      <c r="AW43" s="22" t="s">
        <v>108</v>
      </c>
      <c r="AX43" s="23" t="s">
        <v>131</v>
      </c>
      <c r="AY43" s="24"/>
      <c r="AZ43" s="25"/>
      <c r="BA43" s="148">
        <v>85.5</v>
      </c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141">
        <v>85.5</v>
      </c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3"/>
      <c r="CJ43" s="141">
        <v>85.5</v>
      </c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3"/>
    </row>
    <row r="44" spans="1:105" ht="15.75" customHeight="1">
      <c r="A44" s="60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9"/>
      <c r="AW44" s="13" t="s">
        <v>108</v>
      </c>
      <c r="AX44" s="16" t="s">
        <v>37</v>
      </c>
      <c r="AY44" s="17"/>
      <c r="AZ44" s="7"/>
      <c r="BA44" s="44">
        <v>85.5</v>
      </c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47">
        <v>85.5</v>
      </c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6"/>
      <c r="CJ44" s="47">
        <v>85.5</v>
      </c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</row>
    <row r="45" spans="1:105" ht="64.5" customHeight="1">
      <c r="A45" s="26"/>
      <c r="B45" s="28"/>
      <c r="C45" s="48" t="s">
        <v>158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9"/>
      <c r="AW45" s="13" t="s">
        <v>108</v>
      </c>
      <c r="AX45" s="16" t="s">
        <v>37</v>
      </c>
      <c r="AY45" s="17" t="s">
        <v>196</v>
      </c>
      <c r="AZ45" s="7"/>
      <c r="BA45" s="27"/>
      <c r="BB45" s="45">
        <v>85.5</v>
      </c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BR45" s="47">
        <v>85.5</v>
      </c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29"/>
      <c r="CH45" s="29"/>
      <c r="CI45" s="30"/>
      <c r="CJ45" s="47">
        <v>85.5</v>
      </c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29"/>
      <c r="CZ45" s="29"/>
      <c r="DA45" s="30"/>
    </row>
    <row r="46" spans="1:105" ht="33" customHeight="1">
      <c r="A46" s="60" t="s">
        <v>195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9"/>
      <c r="AW46" s="13" t="s">
        <v>108</v>
      </c>
      <c r="AX46" s="16" t="s">
        <v>37</v>
      </c>
      <c r="AY46" s="17" t="s">
        <v>197</v>
      </c>
      <c r="AZ46" s="47">
        <v>85.5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  <c r="BR46" s="47">
        <v>85.5</v>
      </c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6"/>
      <c r="CJ46" s="47">
        <v>85.5</v>
      </c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</row>
    <row r="47" spans="1:105" ht="30.75" customHeight="1">
      <c r="A47" s="60" t="s">
        <v>93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8"/>
      <c r="AW47" s="22" t="s">
        <v>108</v>
      </c>
      <c r="AX47" s="23" t="s">
        <v>38</v>
      </c>
      <c r="AY47" s="24"/>
      <c r="AZ47" s="25"/>
      <c r="BA47" s="148">
        <f>BA48</f>
        <v>15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141">
        <f>BA47</f>
        <v>15</v>
      </c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3"/>
      <c r="CJ47" s="141">
        <f>BR47</f>
        <v>15</v>
      </c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3"/>
    </row>
    <row r="48" spans="1:105" ht="33" customHeight="1">
      <c r="A48" s="60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9"/>
      <c r="AW48" s="13" t="s">
        <v>108</v>
      </c>
      <c r="AX48" s="16" t="s">
        <v>40</v>
      </c>
      <c r="AY48" s="17"/>
      <c r="AZ48" s="7"/>
      <c r="BA48" s="44">
        <v>15</v>
      </c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6"/>
      <c r="BR48" s="47">
        <v>15</v>
      </c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6"/>
      <c r="CJ48" s="47">
        <v>15</v>
      </c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</row>
    <row r="49" spans="1:105" ht="38.25" customHeight="1">
      <c r="A49" s="60" t="s">
        <v>100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9"/>
      <c r="AW49" s="13" t="s">
        <v>108</v>
      </c>
      <c r="AX49" s="16" t="s">
        <v>40</v>
      </c>
      <c r="AY49" s="17" t="s">
        <v>171</v>
      </c>
      <c r="AZ49" s="7"/>
      <c r="BA49" s="44">
        <v>15</v>
      </c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47">
        <v>15</v>
      </c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6"/>
      <c r="CJ49" s="47">
        <v>15</v>
      </c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</row>
    <row r="50" spans="1:105" ht="35.25" customHeight="1">
      <c r="A50" s="60" t="s">
        <v>101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159"/>
      <c r="AW50" s="22" t="s">
        <v>108</v>
      </c>
      <c r="AX50" s="16" t="s">
        <v>40</v>
      </c>
      <c r="AY50" s="17" t="s">
        <v>172</v>
      </c>
      <c r="AZ50" s="7"/>
      <c r="BA50" s="44">
        <v>15</v>
      </c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7">
        <v>15</v>
      </c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5"/>
      <c r="CJ50" s="47">
        <v>15</v>
      </c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5"/>
    </row>
    <row r="51" spans="1:105" ht="17.25" customHeight="1">
      <c r="A51" s="60" t="s">
        <v>102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8"/>
      <c r="AW51" s="13" t="s">
        <v>108</v>
      </c>
      <c r="AX51" s="16" t="s">
        <v>105</v>
      </c>
      <c r="AY51" s="17"/>
      <c r="AZ51" s="7"/>
      <c r="BA51" s="44">
        <f>BA52</f>
        <v>3584.998</v>
      </c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47">
        <v>3584.998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6"/>
      <c r="CJ51" s="47">
        <v>3584.998</v>
      </c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</row>
    <row r="52" spans="1:105" ht="17.25" customHeight="1">
      <c r="A52" s="60" t="s">
        <v>103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9"/>
      <c r="AW52" s="13" t="s">
        <v>108</v>
      </c>
      <c r="AX52" s="16" t="s">
        <v>104</v>
      </c>
      <c r="AY52" s="17"/>
      <c r="AZ52" s="7"/>
      <c r="BA52" s="44">
        <f>BA53+AZ58+BA59+BA57+BB60</f>
        <v>3584.998</v>
      </c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47">
        <v>3584.998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6"/>
      <c r="CJ52" s="47">
        <v>3584.998</v>
      </c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6"/>
    </row>
    <row r="53" spans="1:105" ht="17.25" customHeight="1">
      <c r="A53" s="60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9"/>
      <c r="AW53" s="13" t="s">
        <v>108</v>
      </c>
      <c r="AX53" s="16" t="s">
        <v>104</v>
      </c>
      <c r="AY53" s="17" t="s">
        <v>173</v>
      </c>
      <c r="AZ53" s="7"/>
      <c r="BA53" s="44">
        <f>BA54</f>
        <v>692</v>
      </c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47">
        <f>BR54</f>
        <v>692</v>
      </c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6"/>
      <c r="CJ53" s="47">
        <f>CJ54</f>
        <v>692</v>
      </c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6"/>
    </row>
    <row r="54" spans="1:105" ht="20.25" customHeight="1">
      <c r="A54" s="60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9"/>
      <c r="AW54" s="13" t="s">
        <v>108</v>
      </c>
      <c r="AX54" s="16" t="s">
        <v>104</v>
      </c>
      <c r="AY54" s="17" t="s">
        <v>174</v>
      </c>
      <c r="AZ54" s="7"/>
      <c r="BA54" s="44">
        <f>BA55</f>
        <v>692</v>
      </c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6"/>
      <c r="BR54" s="47">
        <f>BA54</f>
        <v>692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6"/>
      <c r="CJ54" s="47">
        <f>BR54</f>
        <v>692</v>
      </c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</row>
    <row r="55" spans="1:105" ht="73.5" customHeight="1">
      <c r="A55" s="60" t="s">
        <v>151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9"/>
      <c r="AW55" s="13" t="s">
        <v>108</v>
      </c>
      <c r="AX55" s="38" t="s">
        <v>104</v>
      </c>
      <c r="AY55" s="43" t="s">
        <v>175</v>
      </c>
      <c r="AZ55" s="9"/>
      <c r="BA55" s="44">
        <v>692</v>
      </c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1"/>
      <c r="BR55" s="47">
        <f>BA55</f>
        <v>692</v>
      </c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1"/>
      <c r="CJ55" s="47">
        <f>BR55</f>
        <v>692</v>
      </c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1"/>
    </row>
    <row r="56" spans="1:105" ht="27.75" customHeight="1">
      <c r="A56" s="51" t="s">
        <v>152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9"/>
      <c r="AW56" s="13" t="s">
        <v>108</v>
      </c>
      <c r="AX56" s="16" t="s">
        <v>104</v>
      </c>
      <c r="AY56" s="17" t="s">
        <v>175</v>
      </c>
      <c r="AZ56" s="40"/>
      <c r="BA56" s="187">
        <v>692</v>
      </c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41"/>
      <c r="BR56" s="167">
        <f>BA56</f>
        <v>692</v>
      </c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6"/>
      <c r="CJ56" s="167">
        <f>BA56</f>
        <v>692</v>
      </c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29"/>
      <c r="CZ56" s="29"/>
      <c r="DA56" s="30"/>
    </row>
    <row r="57" spans="1:105" ht="45.75" customHeight="1">
      <c r="A57" s="39"/>
      <c r="B57" s="60" t="s">
        <v>193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72"/>
      <c r="AW57" s="13" t="s">
        <v>108</v>
      </c>
      <c r="AX57" s="16" t="s">
        <v>104</v>
      </c>
      <c r="AY57" s="17" t="s">
        <v>200</v>
      </c>
      <c r="AZ57" s="40"/>
      <c r="BA57" s="187">
        <v>122.86</v>
      </c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167">
        <v>122.86</v>
      </c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6"/>
      <c r="CJ57" s="156">
        <v>122.86</v>
      </c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29"/>
      <c r="CZ57" s="29"/>
      <c r="DA57" s="30"/>
    </row>
    <row r="58" spans="1:105" ht="30" customHeight="1">
      <c r="A58" s="39"/>
      <c r="B58" s="60" t="s">
        <v>199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72"/>
      <c r="AW58" s="13" t="s">
        <v>108</v>
      </c>
      <c r="AX58" s="16" t="s">
        <v>104</v>
      </c>
      <c r="AY58" s="17" t="s">
        <v>200</v>
      </c>
      <c r="AZ58" s="167">
        <v>395.92</v>
      </c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167">
        <v>395.92</v>
      </c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6"/>
      <c r="CJ58" s="167">
        <v>395.92</v>
      </c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29"/>
      <c r="CZ58" s="29"/>
      <c r="DA58" s="30"/>
    </row>
    <row r="59" spans="1:105" ht="48.75" customHeight="1">
      <c r="A59" s="60" t="s">
        <v>201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2"/>
      <c r="AW59" s="13" t="s">
        <v>108</v>
      </c>
      <c r="AX59" s="16" t="s">
        <v>104</v>
      </c>
      <c r="AY59" s="17" t="s">
        <v>202</v>
      </c>
      <c r="AZ59" s="40"/>
      <c r="BA59" s="164">
        <v>118.711</v>
      </c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76"/>
      <c r="BR59" s="167">
        <v>118.711</v>
      </c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6"/>
      <c r="CJ59" s="167">
        <v>118.711</v>
      </c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29"/>
      <c r="CZ59" s="29"/>
      <c r="DA59" s="30"/>
    </row>
    <row r="60" spans="1:105" ht="42.75" customHeight="1">
      <c r="A60" s="26"/>
      <c r="B60" s="173" t="s">
        <v>204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9"/>
      <c r="AW60" s="13" t="s">
        <v>108</v>
      </c>
      <c r="AX60" s="16" t="s">
        <v>104</v>
      </c>
      <c r="AY60" s="17" t="s">
        <v>205</v>
      </c>
      <c r="AZ60" s="40"/>
      <c r="BA60" s="42"/>
      <c r="BB60" s="164">
        <v>2255.507</v>
      </c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6"/>
      <c r="BR60" s="167">
        <f>BB60</f>
        <v>2255.507</v>
      </c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6"/>
      <c r="CJ60" s="167">
        <f>BR60</f>
        <v>2255.507</v>
      </c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29"/>
      <c r="DA60" s="30"/>
    </row>
    <row r="61" spans="1:105" ht="22.5" customHeight="1">
      <c r="A61" s="60" t="s">
        <v>107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72"/>
      <c r="AW61" s="13" t="s">
        <v>108</v>
      </c>
      <c r="AX61" s="16" t="s">
        <v>132</v>
      </c>
      <c r="AY61" s="17"/>
      <c r="AZ61" s="7"/>
      <c r="BA61" s="44">
        <f>BB62</f>
        <v>453.541</v>
      </c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6"/>
      <c r="BR61" s="47">
        <f>BS62</f>
        <v>453.541</v>
      </c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6"/>
      <c r="CJ61" s="47">
        <f>CK62</f>
        <v>453.541</v>
      </c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</row>
    <row r="62" spans="1:105" ht="17.25" customHeight="1">
      <c r="A62" s="31"/>
      <c r="B62" s="138" t="s">
        <v>110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13" t="s">
        <v>108</v>
      </c>
      <c r="AX62" s="16" t="s">
        <v>57</v>
      </c>
      <c r="AY62" s="17"/>
      <c r="AZ62" s="32"/>
      <c r="BA62" s="33"/>
      <c r="BB62" s="160">
        <f>BA64+BA65+BA66+BB67</f>
        <v>453.541</v>
      </c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6"/>
      <c r="BR62" s="35"/>
      <c r="BS62" s="161">
        <f>BR64+BR65+BS67+BR66</f>
        <v>453.541</v>
      </c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8"/>
      <c r="CJ62" s="32"/>
      <c r="CK62" s="58">
        <f>CJ64+CJ65+CK67+CJ66</f>
        <v>453.541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29"/>
      <c r="CZ62" s="29"/>
      <c r="DA62" s="30"/>
    </row>
    <row r="63" spans="1:105" ht="17.25" customHeight="1">
      <c r="A63" s="31"/>
      <c r="B63" s="138" t="s">
        <v>56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9"/>
      <c r="AW63" s="13" t="s">
        <v>108</v>
      </c>
      <c r="AX63" s="16" t="s">
        <v>57</v>
      </c>
      <c r="AY63" s="17" t="s">
        <v>176</v>
      </c>
      <c r="AZ63" s="32"/>
      <c r="BA63" s="160">
        <f>BA64+BA65+BA66+BB67</f>
        <v>453.541</v>
      </c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162"/>
      <c r="BM63" s="55"/>
      <c r="BN63" s="55"/>
      <c r="BO63" s="55"/>
      <c r="BP63" s="55"/>
      <c r="BQ63" s="34"/>
      <c r="BR63" s="35"/>
      <c r="BS63" s="161">
        <f>BS62</f>
        <v>453.541</v>
      </c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8"/>
      <c r="CJ63" s="32"/>
      <c r="CK63" s="58">
        <f>CK62</f>
        <v>453.541</v>
      </c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33"/>
      <c r="CY63" s="29"/>
      <c r="CZ63" s="29"/>
      <c r="DA63" s="30"/>
    </row>
    <row r="64" spans="1:105" ht="17.25" customHeight="1">
      <c r="A64" s="60" t="s">
        <v>59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72"/>
      <c r="AW64" s="13" t="s">
        <v>108</v>
      </c>
      <c r="AX64" s="16" t="s">
        <v>57</v>
      </c>
      <c r="AY64" s="17" t="s">
        <v>177</v>
      </c>
      <c r="AZ64" s="7">
        <v>1840.7</v>
      </c>
      <c r="BA64" s="44">
        <v>259.272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6"/>
      <c r="BR64" s="47">
        <f>BA64</f>
        <v>259.272</v>
      </c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6"/>
      <c r="CJ64" s="47">
        <f>BR64</f>
        <v>259.272</v>
      </c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6"/>
    </row>
    <row r="65" spans="1:105" ht="17.25" customHeight="1">
      <c r="A65" s="60" t="s">
        <v>61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72"/>
      <c r="AW65" s="13" t="s">
        <v>108</v>
      </c>
      <c r="AX65" s="16" t="s">
        <v>57</v>
      </c>
      <c r="AY65" s="17" t="s">
        <v>178</v>
      </c>
      <c r="AZ65" s="7">
        <v>5</v>
      </c>
      <c r="BA65" s="44">
        <v>5</v>
      </c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6"/>
      <c r="BR65" s="47">
        <v>5</v>
      </c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6"/>
      <c r="CJ65" s="47">
        <v>5</v>
      </c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6"/>
    </row>
    <row r="66" spans="1:105" ht="18.75" customHeight="1">
      <c r="A66" s="60" t="s">
        <v>63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72"/>
      <c r="AW66" s="13" t="s">
        <v>108</v>
      </c>
      <c r="AX66" s="16" t="s">
        <v>57</v>
      </c>
      <c r="AY66" s="17" t="s">
        <v>179</v>
      </c>
      <c r="AZ66" s="7">
        <v>105.375</v>
      </c>
      <c r="BA66" s="44">
        <v>5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6"/>
      <c r="BR66" s="47">
        <v>5</v>
      </c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6"/>
      <c r="CJ66" s="47">
        <v>5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6"/>
    </row>
    <row r="67" spans="1:105" ht="17.25" customHeight="1">
      <c r="A67" s="26"/>
      <c r="B67" s="138" t="s">
        <v>122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9"/>
      <c r="AW67" s="13" t="s">
        <v>108</v>
      </c>
      <c r="AX67" s="16" t="s">
        <v>57</v>
      </c>
      <c r="AY67" s="17" t="s">
        <v>180</v>
      </c>
      <c r="AZ67" s="7"/>
      <c r="BA67" s="27"/>
      <c r="BB67" s="58">
        <v>184.269</v>
      </c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9"/>
      <c r="BR67" s="7">
        <v>0</v>
      </c>
      <c r="BS67" s="58">
        <f>BB67</f>
        <v>184.269</v>
      </c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9"/>
      <c r="CJ67" s="7"/>
      <c r="CK67" s="58">
        <f>BS67</f>
        <v>184.269</v>
      </c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29"/>
      <c r="CZ67" s="29"/>
      <c r="DA67" s="30"/>
    </row>
    <row r="68" spans="1:105" ht="17.25" customHeight="1">
      <c r="A68" s="60" t="s">
        <v>66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72"/>
      <c r="AW68" s="13" t="s">
        <v>108</v>
      </c>
      <c r="AX68" s="16" t="s">
        <v>133</v>
      </c>
      <c r="AY68" s="17"/>
      <c r="AZ68" s="7"/>
      <c r="BA68" s="44">
        <f>BA69</f>
        <v>9</v>
      </c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6"/>
      <c r="BR68" s="47">
        <f>BR71</f>
        <v>9</v>
      </c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6"/>
      <c r="CJ68" s="47">
        <f>BR68</f>
        <v>9</v>
      </c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6"/>
    </row>
    <row r="69" spans="1:105" ht="17.25" customHeight="1">
      <c r="A69" s="60" t="s">
        <v>67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72"/>
      <c r="AW69" s="13" t="s">
        <v>108</v>
      </c>
      <c r="AX69" s="16" t="s">
        <v>68</v>
      </c>
      <c r="AY69" s="17" t="s">
        <v>181</v>
      </c>
      <c r="AZ69" s="7"/>
      <c r="BA69" s="44">
        <v>9</v>
      </c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47">
        <v>9</v>
      </c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6"/>
      <c r="CJ69" s="47">
        <v>9</v>
      </c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</row>
    <row r="70" spans="1:105" ht="17.25" customHeight="1">
      <c r="A70" s="60" t="s">
        <v>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72"/>
      <c r="AW70" s="13" t="s">
        <v>108</v>
      </c>
      <c r="AX70" s="16" t="s">
        <v>68</v>
      </c>
      <c r="AY70" s="17" t="s">
        <v>182</v>
      </c>
      <c r="AZ70" s="7">
        <v>9</v>
      </c>
      <c r="BA70" s="44">
        <v>9</v>
      </c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/>
      <c r="BR70" s="47">
        <v>9</v>
      </c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6"/>
      <c r="CJ70" s="47">
        <v>9</v>
      </c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</row>
    <row r="71" spans="1:105" ht="17.25" customHeight="1">
      <c r="A71" s="60" t="s">
        <v>71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72"/>
      <c r="AW71" s="22" t="s">
        <v>108</v>
      </c>
      <c r="AX71" s="16" t="s">
        <v>68</v>
      </c>
      <c r="AY71" s="17" t="s">
        <v>182</v>
      </c>
      <c r="AZ71" s="7"/>
      <c r="BA71" s="44">
        <v>9</v>
      </c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5"/>
      <c r="BR71" s="47">
        <v>9</v>
      </c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5"/>
      <c r="CJ71" s="47">
        <v>9</v>
      </c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5"/>
    </row>
    <row r="72" spans="1:105" ht="17.25" customHeight="1">
      <c r="A72" s="60" t="s">
        <v>73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72"/>
      <c r="AW72" s="13" t="s">
        <v>108</v>
      </c>
      <c r="AX72" s="16" t="s">
        <v>134</v>
      </c>
      <c r="AY72" s="17"/>
      <c r="AZ72" s="7"/>
      <c r="BA72" s="44">
        <f>BA74+BB77</f>
        <v>1116.538</v>
      </c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6"/>
      <c r="BR72" s="47">
        <f>BR74+BR77</f>
        <v>1116.538</v>
      </c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6"/>
      <c r="CJ72" s="47">
        <f>CJ77+CJ74</f>
        <v>1116.538</v>
      </c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6"/>
    </row>
    <row r="73" spans="1:105" ht="17.25" customHeight="1">
      <c r="A73" s="60" t="s">
        <v>160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72"/>
      <c r="AW73" s="13" t="s">
        <v>108</v>
      </c>
      <c r="AX73" s="16" t="s">
        <v>153</v>
      </c>
      <c r="AY73" s="17"/>
      <c r="AZ73" s="7"/>
      <c r="BA73" s="44">
        <f>BA72</f>
        <v>1116.538</v>
      </c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6"/>
      <c r="BR73" s="47">
        <f>BR72</f>
        <v>1116.538</v>
      </c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6"/>
      <c r="CJ73" s="47">
        <f>CJ72</f>
        <v>1116.538</v>
      </c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6"/>
    </row>
    <row r="74" spans="1:105" ht="34.5" customHeight="1">
      <c r="A74" s="60" t="s">
        <v>76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72"/>
      <c r="AW74" s="13" t="s">
        <v>108</v>
      </c>
      <c r="AX74" s="16" t="s">
        <v>153</v>
      </c>
      <c r="AY74" s="17" t="s">
        <v>183</v>
      </c>
      <c r="AZ74" s="7"/>
      <c r="BA74" s="44">
        <v>20</v>
      </c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106"/>
      <c r="BR74" s="47">
        <f>BA74</f>
        <v>20</v>
      </c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106"/>
      <c r="CJ74" s="47">
        <f>BR74</f>
        <v>20</v>
      </c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106"/>
    </row>
    <row r="75" spans="1:105" ht="18" customHeight="1">
      <c r="A75" s="60" t="s">
        <v>78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72"/>
      <c r="AW75" s="13" t="s">
        <v>108</v>
      </c>
      <c r="AX75" s="16" t="s">
        <v>153</v>
      </c>
      <c r="AY75" s="17" t="s">
        <v>184</v>
      </c>
      <c r="AZ75" s="7"/>
      <c r="BA75" s="44">
        <v>20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6"/>
      <c r="BR75" s="47">
        <v>20</v>
      </c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6"/>
      <c r="CJ75" s="47">
        <v>20</v>
      </c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6"/>
    </row>
    <row r="76" spans="1:105" ht="18" customHeight="1">
      <c r="A76" s="60" t="s">
        <v>18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72"/>
      <c r="AW76" s="13" t="s">
        <v>108</v>
      </c>
      <c r="AX76" s="16" t="s">
        <v>75</v>
      </c>
      <c r="AY76" s="17" t="s">
        <v>185</v>
      </c>
      <c r="AZ76" s="7"/>
      <c r="BA76" s="44">
        <v>1096.538</v>
      </c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6"/>
      <c r="BR76" s="47">
        <f>BA76</f>
        <v>1096.538</v>
      </c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6"/>
      <c r="CJ76" s="179">
        <f>BR76</f>
        <v>1096.538</v>
      </c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29"/>
      <c r="CZ76" s="29"/>
      <c r="DA76" s="30"/>
    </row>
    <row r="77" spans="1:105" ht="52.5" customHeight="1">
      <c r="A77" s="26"/>
      <c r="B77" s="60" t="s">
        <v>159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72"/>
      <c r="AW77" s="13" t="s">
        <v>108</v>
      </c>
      <c r="AX77" s="16" t="s">
        <v>75</v>
      </c>
      <c r="AY77" s="17" t="s">
        <v>186</v>
      </c>
      <c r="AZ77" s="7"/>
      <c r="BA77" s="27"/>
      <c r="BB77" s="55">
        <v>1096.538</v>
      </c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6"/>
      <c r="BR77" s="54">
        <f>BB77</f>
        <v>1096.538</v>
      </c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6"/>
      <c r="CJ77" s="54">
        <f>BR77</f>
        <v>1096.538</v>
      </c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29"/>
      <c r="CZ77" s="29"/>
      <c r="DA77" s="30"/>
    </row>
    <row r="78" spans="1:105" ht="17.25" customHeight="1">
      <c r="A78" s="26"/>
      <c r="B78" s="60" t="s">
        <v>135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72"/>
      <c r="AW78" s="13" t="s">
        <v>108</v>
      </c>
      <c r="AX78" s="16" t="s">
        <v>136</v>
      </c>
      <c r="AY78" s="17"/>
      <c r="AZ78" s="7"/>
      <c r="BA78" s="44">
        <f>BA80+BA84</f>
        <v>37</v>
      </c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6"/>
      <c r="BR78" s="54">
        <f>BS80+BR84</f>
        <v>37</v>
      </c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6"/>
      <c r="CJ78" s="32"/>
      <c r="CK78" s="160">
        <f>CJ80+CJ84</f>
        <v>37</v>
      </c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29"/>
      <c r="CZ78" s="29"/>
      <c r="DA78" s="30"/>
    </row>
    <row r="79" spans="1:105" ht="17.25" customHeight="1">
      <c r="A79" s="26"/>
      <c r="B79" s="26"/>
      <c r="C79" s="60" t="s">
        <v>154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72"/>
      <c r="AW79" s="13" t="s">
        <v>108</v>
      </c>
      <c r="AX79" s="16" t="s">
        <v>137</v>
      </c>
      <c r="AY79" s="17"/>
      <c r="AZ79" s="7"/>
      <c r="BA79" s="27"/>
      <c r="BB79" s="160">
        <f>BA82+BA84</f>
        <v>37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6"/>
      <c r="BR79" s="32"/>
      <c r="BS79" s="185">
        <v>37</v>
      </c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6"/>
      <c r="CJ79" s="32"/>
      <c r="CK79" s="160">
        <v>37</v>
      </c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29"/>
      <c r="CZ79" s="29"/>
      <c r="DA79" s="30"/>
    </row>
    <row r="80" spans="1:105" ht="30" customHeight="1">
      <c r="A80" s="60" t="s">
        <v>155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72"/>
      <c r="AW80" s="13" t="s">
        <v>108</v>
      </c>
      <c r="AX80" s="16" t="s">
        <v>137</v>
      </c>
      <c r="AY80" s="17" t="s">
        <v>194</v>
      </c>
      <c r="AZ80" s="7"/>
      <c r="BA80" s="44">
        <v>18.5</v>
      </c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6"/>
      <c r="BR80" s="32"/>
      <c r="BS80" s="58">
        <v>18.5</v>
      </c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9"/>
      <c r="CJ80" s="54">
        <v>18.5</v>
      </c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29"/>
      <c r="CZ80" s="29"/>
      <c r="DA80" s="30"/>
    </row>
    <row r="81" spans="1:105" ht="50.25" customHeight="1">
      <c r="A81" s="26"/>
      <c r="B81" s="60" t="s">
        <v>156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72"/>
      <c r="AW81" s="13" t="s">
        <v>108</v>
      </c>
      <c r="AX81" s="16" t="s">
        <v>137</v>
      </c>
      <c r="AY81" s="17" t="s">
        <v>187</v>
      </c>
      <c r="AZ81" s="7"/>
      <c r="BA81" s="44">
        <v>18.5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6"/>
      <c r="BR81" s="54">
        <v>18.5</v>
      </c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6"/>
      <c r="CJ81" s="54">
        <v>18.5</v>
      </c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29"/>
      <c r="CZ81" s="29"/>
      <c r="DA81" s="30"/>
    </row>
    <row r="82" spans="1:105" ht="15" customHeight="1">
      <c r="A82" s="26"/>
      <c r="B82" s="60" t="s">
        <v>139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72"/>
      <c r="AW82" s="13" t="s">
        <v>108</v>
      </c>
      <c r="AX82" s="16" t="s">
        <v>137</v>
      </c>
      <c r="AY82" s="17" t="s">
        <v>188</v>
      </c>
      <c r="AZ82" s="7"/>
      <c r="BA82" s="44">
        <v>18.5</v>
      </c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6"/>
      <c r="BR82" s="54">
        <v>18.5</v>
      </c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6"/>
      <c r="CJ82" s="32"/>
      <c r="CK82" s="58">
        <v>18.5</v>
      </c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29"/>
      <c r="CZ82" s="29"/>
      <c r="DA82" s="30"/>
    </row>
    <row r="83" spans="1:105" ht="15" customHeight="1">
      <c r="A83" s="26"/>
      <c r="B83" s="60" t="s">
        <v>163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72"/>
      <c r="AW83" s="13" t="s">
        <v>108</v>
      </c>
      <c r="AX83" s="16" t="s">
        <v>137</v>
      </c>
      <c r="AY83" s="17" t="s">
        <v>189</v>
      </c>
      <c r="AZ83" s="7"/>
      <c r="BA83" s="44">
        <v>18.5</v>
      </c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6"/>
      <c r="BR83" s="54">
        <v>18.5</v>
      </c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6"/>
      <c r="CJ83" s="54">
        <v>18.5</v>
      </c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29"/>
      <c r="CZ83" s="29"/>
      <c r="DA83" s="30"/>
    </row>
    <row r="84" spans="1:105" ht="32.25" customHeight="1">
      <c r="A84" s="26"/>
      <c r="B84" s="60" t="s">
        <v>138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72"/>
      <c r="AW84" s="13" t="s">
        <v>108</v>
      </c>
      <c r="AX84" s="16" t="s">
        <v>137</v>
      </c>
      <c r="AY84" s="17" t="s">
        <v>190</v>
      </c>
      <c r="AZ84" s="7"/>
      <c r="BA84" s="44">
        <v>18.5</v>
      </c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6"/>
      <c r="BR84" s="54">
        <v>18.5</v>
      </c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6"/>
      <c r="CJ84" s="54">
        <v>18.5</v>
      </c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29"/>
      <c r="CZ84" s="29"/>
      <c r="DA84" s="30"/>
    </row>
    <row r="85" spans="1:105" ht="22.5" customHeight="1">
      <c r="A85" s="60" t="s">
        <v>80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72"/>
      <c r="AW85" s="13" t="s">
        <v>108</v>
      </c>
      <c r="AX85" s="16" t="s">
        <v>141</v>
      </c>
      <c r="AY85" s="17"/>
      <c r="AZ85" s="7"/>
      <c r="BA85" s="44">
        <f>BA86</f>
        <v>15</v>
      </c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47">
        <f>BR88</f>
        <v>15</v>
      </c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6"/>
      <c r="CJ85" s="47">
        <f>BR85</f>
        <v>15</v>
      </c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6"/>
    </row>
    <row r="86" spans="1:105" ht="18" customHeight="1">
      <c r="A86" s="60" t="s">
        <v>81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72"/>
      <c r="AW86" s="13" t="s">
        <v>108</v>
      </c>
      <c r="AX86" s="16" t="s">
        <v>82</v>
      </c>
      <c r="AY86" s="17"/>
      <c r="AZ86" s="7"/>
      <c r="BA86" s="44">
        <v>15</v>
      </c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47">
        <v>15</v>
      </c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6"/>
      <c r="CJ86" s="47">
        <v>15</v>
      </c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6"/>
    </row>
    <row r="87" spans="1:105" ht="18" customHeight="1">
      <c r="A87" s="60" t="s">
        <v>83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72"/>
      <c r="AW87" s="13" t="s">
        <v>108</v>
      </c>
      <c r="AX87" s="16" t="s">
        <v>82</v>
      </c>
      <c r="AY87" s="17" t="s">
        <v>191</v>
      </c>
      <c r="AZ87" s="7"/>
      <c r="BA87" s="44">
        <v>15</v>
      </c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47">
        <v>15</v>
      </c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6"/>
      <c r="CJ87" s="47">
        <v>15</v>
      </c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29"/>
      <c r="DA87" s="30"/>
    </row>
    <row r="88" spans="1:105" ht="33.75" customHeight="1">
      <c r="A88" s="60" t="s">
        <v>161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72"/>
      <c r="AW88" s="13" t="s">
        <v>108</v>
      </c>
      <c r="AX88" s="16" t="s">
        <v>82</v>
      </c>
      <c r="AY88" s="17" t="s">
        <v>192</v>
      </c>
      <c r="AZ88" s="7"/>
      <c r="BA88" s="44">
        <v>15</v>
      </c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47">
        <v>15</v>
      </c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6"/>
      <c r="CJ88" s="47">
        <v>15</v>
      </c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6"/>
    </row>
    <row r="89" spans="1:105" ht="29.25" customHeight="1">
      <c r="A89" s="60" t="s">
        <v>86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72"/>
      <c r="AW89" s="13" t="s">
        <v>108</v>
      </c>
      <c r="AX89" s="16" t="s">
        <v>87</v>
      </c>
      <c r="AY89" s="17"/>
      <c r="AZ89" s="7"/>
      <c r="BA89" s="44">
        <f>BA90</f>
        <v>6.91</v>
      </c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6"/>
      <c r="BR89" s="47">
        <v>6.91</v>
      </c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6"/>
      <c r="CJ89" s="47">
        <v>6.91</v>
      </c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6"/>
    </row>
    <row r="90" spans="1:105" ht="30.75" customHeight="1">
      <c r="A90" s="60" t="s">
        <v>88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72"/>
      <c r="AW90" s="13" t="s">
        <v>108</v>
      </c>
      <c r="AX90" s="16" t="s">
        <v>89</v>
      </c>
      <c r="AY90" s="17"/>
      <c r="AZ90" s="7"/>
      <c r="BA90" s="44">
        <v>6.91</v>
      </c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6"/>
      <c r="BR90" s="47">
        <v>6.91</v>
      </c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6"/>
      <c r="CJ90" s="47">
        <v>6.91</v>
      </c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6"/>
    </row>
    <row r="91" spans="1:105" ht="17.25" customHeight="1">
      <c r="A91" s="60" t="s">
        <v>18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72"/>
      <c r="AW91" s="13" t="s">
        <v>108</v>
      </c>
      <c r="AX91" s="16" t="s">
        <v>89</v>
      </c>
      <c r="AY91" s="17" t="s">
        <v>185</v>
      </c>
      <c r="AZ91" s="7">
        <v>1</v>
      </c>
      <c r="BA91" s="44">
        <v>6.91</v>
      </c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6"/>
      <c r="BR91" s="47">
        <v>6.91</v>
      </c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6"/>
      <c r="CJ91" s="47">
        <v>6.91</v>
      </c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6"/>
    </row>
    <row r="92" spans="1:105" ht="60" customHeight="1">
      <c r="A92" s="60" t="s">
        <v>162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72"/>
      <c r="AW92" s="13" t="s">
        <v>108</v>
      </c>
      <c r="AX92" s="16" t="s">
        <v>89</v>
      </c>
      <c r="AY92" s="17" t="s">
        <v>186</v>
      </c>
      <c r="AZ92" s="7"/>
      <c r="BA92" s="44">
        <v>6.91</v>
      </c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6"/>
      <c r="BR92" s="47">
        <v>6.91</v>
      </c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6"/>
      <c r="CJ92" s="47">
        <v>6.91</v>
      </c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6"/>
    </row>
    <row r="93" spans="1:105" ht="50.25" customHeight="1">
      <c r="A93" s="60" t="s">
        <v>91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72"/>
      <c r="AW93" s="13" t="s">
        <v>108</v>
      </c>
      <c r="AX93" s="16" t="s">
        <v>89</v>
      </c>
      <c r="AY93" s="17" t="s">
        <v>186</v>
      </c>
      <c r="AZ93" s="7"/>
      <c r="BA93" s="44">
        <v>6.91</v>
      </c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6"/>
      <c r="BR93" s="47">
        <v>6.91</v>
      </c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6"/>
      <c r="CJ93" s="47">
        <v>6.91</v>
      </c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6"/>
    </row>
    <row r="94" spans="1:105" ht="23.25" customHeight="1">
      <c r="A94" s="86" t="s">
        <v>12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8"/>
      <c r="AW94" s="37"/>
      <c r="AX94" s="37"/>
      <c r="AY94" s="37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</row>
    <row r="95" spans="1:105" ht="18" customHeight="1">
      <c r="A95" s="168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70"/>
      <c r="AW95" s="11"/>
      <c r="AX95" s="11"/>
      <c r="AY95" s="11"/>
      <c r="AZ95" s="66">
        <f>AZ14-AZ25</f>
        <v>-91.37700000000041</v>
      </c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94">
        <f>BR14-BR25</f>
        <v>0.0011439999998401618</v>
      </c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>
        <f>CJ14-CJ25</f>
        <v>-0.0033418079983675852</v>
      </c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</row>
    <row r="96" spans="1:105" ht="1.5" customHeight="1" hidden="1">
      <c r="A96" s="71" t="s">
        <v>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72"/>
      <c r="AW96" s="134"/>
      <c r="AX96" s="134"/>
      <c r="AY96" s="13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</row>
    <row r="97" spans="1:105" ht="12.75" customHeight="1">
      <c r="A97" s="86" t="s">
        <v>10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8"/>
      <c r="AW97" s="135"/>
      <c r="AX97" s="135"/>
      <c r="AY97" s="13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</row>
    <row r="98" spans="1:105" ht="12.75" customHeight="1">
      <c r="A98" s="168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70"/>
      <c r="AW98" s="134"/>
      <c r="AX98" s="136"/>
      <c r="AY98" s="134"/>
      <c r="AZ98" s="97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9"/>
      <c r="BR98" s="97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9"/>
      <c r="CJ98" s="97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9"/>
    </row>
    <row r="99" spans="1:105" ht="2.25" customHeight="1">
      <c r="A99" s="86" t="s">
        <v>96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8"/>
      <c r="AW99" s="135"/>
      <c r="AX99" s="137"/>
      <c r="AY99" s="135"/>
      <c r="AZ99" s="100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2"/>
      <c r="BR99" s="100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2"/>
      <c r="CJ99" s="100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2"/>
    </row>
    <row r="100" spans="1:105" ht="15">
      <c r="A100" s="168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70"/>
      <c r="AW100" s="11"/>
      <c r="AX100" s="11"/>
      <c r="AY100" s="11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</row>
    <row r="101" spans="1:105" ht="3" customHeight="1">
      <c r="A101" s="71" t="s">
        <v>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72"/>
      <c r="AW101" s="134"/>
      <c r="AX101" s="134"/>
      <c r="AY101" s="134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</row>
    <row r="102" spans="1:105" ht="12.75" customHeight="1">
      <c r="A102" s="86" t="s">
        <v>13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8"/>
      <c r="AW102" s="135"/>
      <c r="AX102" s="135"/>
      <c r="AY102" s="135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</row>
    <row r="103" spans="1:48" ht="12.75" customHeight="1">
      <c r="A103" s="168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70"/>
    </row>
    <row r="104" ht="3.7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381">
    <mergeCell ref="BA57:BQ57"/>
    <mergeCell ref="BR57:CI57"/>
    <mergeCell ref="CJ57:CX57"/>
    <mergeCell ref="A47:AV47"/>
    <mergeCell ref="CJ56:CX56"/>
    <mergeCell ref="A56:AV56"/>
    <mergeCell ref="BA56:BP56"/>
    <mergeCell ref="BR53:CI53"/>
    <mergeCell ref="CJ50:DA50"/>
    <mergeCell ref="BS79:CI79"/>
    <mergeCell ref="CJ53:DA53"/>
    <mergeCell ref="CJ75:DA75"/>
    <mergeCell ref="BR77:CI77"/>
    <mergeCell ref="BR56:CI56"/>
    <mergeCell ref="CK62:CX62"/>
    <mergeCell ref="BS62:CI62"/>
    <mergeCell ref="CJ73:DA73"/>
    <mergeCell ref="CJ52:DA52"/>
    <mergeCell ref="BR46:CI46"/>
    <mergeCell ref="C45:AV45"/>
    <mergeCell ref="BB45:BQ45"/>
    <mergeCell ref="BR45:CF45"/>
    <mergeCell ref="CJ45:CX45"/>
    <mergeCell ref="CJ33:DA33"/>
    <mergeCell ref="CK79:CX79"/>
    <mergeCell ref="CJ34:DA34"/>
    <mergeCell ref="CJ35:DA35"/>
    <mergeCell ref="CJ42:CX42"/>
    <mergeCell ref="BR52:CI52"/>
    <mergeCell ref="BR40:CI40"/>
    <mergeCell ref="CJ36:DA36"/>
    <mergeCell ref="BR38:CI38"/>
    <mergeCell ref="CK41:CW41"/>
    <mergeCell ref="BR26:CI26"/>
    <mergeCell ref="A30:AV30"/>
    <mergeCell ref="BA30:BQ30"/>
    <mergeCell ref="A29:AV29"/>
    <mergeCell ref="BA29:BQ29"/>
    <mergeCell ref="BR33:CI33"/>
    <mergeCell ref="AW22:AY22"/>
    <mergeCell ref="AW23:AY23"/>
    <mergeCell ref="AW25:AY25"/>
    <mergeCell ref="A27:AV27"/>
    <mergeCell ref="A25:AV25"/>
    <mergeCell ref="A26:AV26"/>
    <mergeCell ref="A101:AV101"/>
    <mergeCell ref="A99:AV100"/>
    <mergeCell ref="A97:AV98"/>
    <mergeCell ref="A102:AV103"/>
    <mergeCell ref="A16:AV16"/>
    <mergeCell ref="AX96:AX97"/>
    <mergeCell ref="AW96:AW97"/>
    <mergeCell ref="A96:AV96"/>
    <mergeCell ref="A18:AV18"/>
    <mergeCell ref="A17:AV17"/>
    <mergeCell ref="CJ101:DA102"/>
    <mergeCell ref="AZ101:BQ102"/>
    <mergeCell ref="BR101:CI102"/>
    <mergeCell ref="AZ96:BQ97"/>
    <mergeCell ref="BR96:CI97"/>
    <mergeCell ref="CJ96:DA97"/>
    <mergeCell ref="BR94:CI94"/>
    <mergeCell ref="A13:AV13"/>
    <mergeCell ref="A14:AV14"/>
    <mergeCell ref="A15:AV15"/>
    <mergeCell ref="A44:AV44"/>
    <mergeCell ref="AW19:AY20"/>
    <mergeCell ref="A24:AV24"/>
    <mergeCell ref="A23:AV23"/>
    <mergeCell ref="A22:AV22"/>
    <mergeCell ref="A19:AV21"/>
    <mergeCell ref="BR16:CI16"/>
    <mergeCell ref="CJ16:DA16"/>
    <mergeCell ref="AZ100:BQ100"/>
    <mergeCell ref="BR100:CI100"/>
    <mergeCell ref="CJ100:DA100"/>
    <mergeCell ref="AZ98:BQ99"/>
    <mergeCell ref="CJ22:DA22"/>
    <mergeCell ref="BR98:CI99"/>
    <mergeCell ref="CJ98:DA99"/>
    <mergeCell ref="AZ94:BQ94"/>
    <mergeCell ref="CJ94:DA94"/>
    <mergeCell ref="AZ95:BQ95"/>
    <mergeCell ref="BR95:CI95"/>
    <mergeCell ref="CJ95:DA95"/>
    <mergeCell ref="CJ17:DA17"/>
    <mergeCell ref="CJ26:DA26"/>
    <mergeCell ref="AZ26:BQ26"/>
    <mergeCell ref="BR34:CI34"/>
    <mergeCell ref="BR42:CI42"/>
    <mergeCell ref="BR18:CI18"/>
    <mergeCell ref="AZ25:BQ25"/>
    <mergeCell ref="BR25:CI25"/>
    <mergeCell ref="CJ25:DA25"/>
    <mergeCell ref="BR22:CI22"/>
    <mergeCell ref="BR23:CI23"/>
    <mergeCell ref="CJ23:DA23"/>
    <mergeCell ref="BR24:CI24"/>
    <mergeCell ref="CJ24:DA24"/>
    <mergeCell ref="BI3:CX3"/>
    <mergeCell ref="CE7:DA7"/>
    <mergeCell ref="AZ12:BQ12"/>
    <mergeCell ref="BR12:CI12"/>
    <mergeCell ref="AW8:AY11"/>
    <mergeCell ref="BR19:CI21"/>
    <mergeCell ref="CJ19:DA21"/>
    <mergeCell ref="BR17:CI17"/>
    <mergeCell ref="CJ13:DA13"/>
    <mergeCell ref="AZ16:BQ16"/>
    <mergeCell ref="CJ9:DA11"/>
    <mergeCell ref="A5:DA5"/>
    <mergeCell ref="AF6:AI6"/>
    <mergeCell ref="A8:AV11"/>
    <mergeCell ref="A12:AV12"/>
    <mergeCell ref="AW12:AY12"/>
    <mergeCell ref="AW18:AY18"/>
    <mergeCell ref="CJ15:DA15"/>
    <mergeCell ref="BU1:DA1"/>
    <mergeCell ref="BJ4:DA4"/>
    <mergeCell ref="AL2:DA2"/>
    <mergeCell ref="AZ8:BQ11"/>
    <mergeCell ref="BR8:DA8"/>
    <mergeCell ref="BR9:CI11"/>
    <mergeCell ref="AK6:BS6"/>
    <mergeCell ref="BU6:BZ6"/>
    <mergeCell ref="CJ12:DA12"/>
    <mergeCell ref="AZ14:BQ14"/>
    <mergeCell ref="BR14:CI14"/>
    <mergeCell ref="CJ14:DA14"/>
    <mergeCell ref="AZ13:BQ13"/>
    <mergeCell ref="AZ15:BQ15"/>
    <mergeCell ref="BR13:CI13"/>
    <mergeCell ref="CJ18:DA18"/>
    <mergeCell ref="BR15:CI15"/>
    <mergeCell ref="AY98:AY99"/>
    <mergeCell ref="AZ19:BQ21"/>
    <mergeCell ref="AW21:AY21"/>
    <mergeCell ref="AY96:AY97"/>
    <mergeCell ref="BA27:BQ27"/>
    <mergeCell ref="BR27:CI27"/>
    <mergeCell ref="AZ24:BQ24"/>
    <mergeCell ref="AW24:AY24"/>
    <mergeCell ref="A80:AV80"/>
    <mergeCell ref="AW13:AY13"/>
    <mergeCell ref="AW14:AY14"/>
    <mergeCell ref="AW15:AY15"/>
    <mergeCell ref="AW16:AY16"/>
    <mergeCell ref="AZ22:BQ22"/>
    <mergeCell ref="AZ23:BQ23"/>
    <mergeCell ref="AZ18:BQ18"/>
    <mergeCell ref="AZ17:BQ17"/>
    <mergeCell ref="AW17:AY17"/>
    <mergeCell ref="CJ32:DA32"/>
    <mergeCell ref="B37:AV37"/>
    <mergeCell ref="AY101:AY102"/>
    <mergeCell ref="AX101:AX102"/>
    <mergeCell ref="AW101:AW102"/>
    <mergeCell ref="AW98:AW99"/>
    <mergeCell ref="AX98:AX99"/>
    <mergeCell ref="A50:AV50"/>
    <mergeCell ref="A86:AV86"/>
    <mergeCell ref="A87:AV87"/>
    <mergeCell ref="BA31:BQ31"/>
    <mergeCell ref="BR31:CI31"/>
    <mergeCell ref="CJ31:DA31"/>
    <mergeCell ref="BR29:CI29"/>
    <mergeCell ref="BR30:CI30"/>
    <mergeCell ref="A33:AV33"/>
    <mergeCell ref="BA33:BQ33"/>
    <mergeCell ref="CJ29:DA29"/>
    <mergeCell ref="CJ30:DA30"/>
    <mergeCell ref="BR32:CI32"/>
    <mergeCell ref="CJ46:DA46"/>
    <mergeCell ref="BB77:BQ77"/>
    <mergeCell ref="A65:AV65"/>
    <mergeCell ref="B62:AV62"/>
    <mergeCell ref="CJ27:DA27"/>
    <mergeCell ref="CJ28:DA28"/>
    <mergeCell ref="A28:AV28"/>
    <mergeCell ref="BA28:BQ28"/>
    <mergeCell ref="BR28:CI28"/>
    <mergeCell ref="A31:AV31"/>
    <mergeCell ref="A32:AV32"/>
    <mergeCell ref="BA32:BQ32"/>
    <mergeCell ref="A34:AV34"/>
    <mergeCell ref="BA34:BQ34"/>
    <mergeCell ref="BA54:BQ54"/>
    <mergeCell ref="BR43:CI43"/>
    <mergeCell ref="C42:AV42"/>
    <mergeCell ref="BA42:BQ42"/>
    <mergeCell ref="C41:AV41"/>
    <mergeCell ref="CJ37:DB37"/>
    <mergeCell ref="CJ39:DA39"/>
    <mergeCell ref="BA40:BQ40"/>
    <mergeCell ref="BA41:BQ41"/>
    <mergeCell ref="BS41:CI41"/>
    <mergeCell ref="CJ38:DA38"/>
    <mergeCell ref="BR39:CI39"/>
    <mergeCell ref="CK63:CW63"/>
    <mergeCell ref="CJ43:DA43"/>
    <mergeCell ref="CJ47:DA47"/>
    <mergeCell ref="BA47:BQ47"/>
    <mergeCell ref="BR47:CI47"/>
    <mergeCell ref="BA43:BQ43"/>
    <mergeCell ref="CJ61:DA61"/>
    <mergeCell ref="BA53:BQ53"/>
    <mergeCell ref="CJ44:DA44"/>
    <mergeCell ref="BA44:BQ44"/>
    <mergeCell ref="A35:AV35"/>
    <mergeCell ref="BA35:BQ35"/>
    <mergeCell ref="BR35:CI35"/>
    <mergeCell ref="A36:AV36"/>
    <mergeCell ref="BA36:BQ36"/>
    <mergeCell ref="BR36:CI36"/>
    <mergeCell ref="A68:AV68"/>
    <mergeCell ref="CJ64:DA64"/>
    <mergeCell ref="CJ71:DA71"/>
    <mergeCell ref="CJ69:DA69"/>
    <mergeCell ref="CJ68:DA68"/>
    <mergeCell ref="CJ66:DA66"/>
    <mergeCell ref="CJ65:DA65"/>
    <mergeCell ref="CK67:CX67"/>
    <mergeCell ref="CJ54:DA54"/>
    <mergeCell ref="BA55:BQ55"/>
    <mergeCell ref="BR55:CI55"/>
    <mergeCell ref="A54:AV54"/>
    <mergeCell ref="A55:AV55"/>
    <mergeCell ref="BR54:CI54"/>
    <mergeCell ref="CJ55:DA55"/>
    <mergeCell ref="BB62:BQ62"/>
    <mergeCell ref="BS63:CI63"/>
    <mergeCell ref="BR51:CI51"/>
    <mergeCell ref="CJ51:DA51"/>
    <mergeCell ref="A51:AV51"/>
    <mergeCell ref="BR50:CI50"/>
    <mergeCell ref="CJ40:DA40"/>
    <mergeCell ref="CJ49:DA49"/>
    <mergeCell ref="A48:AV48"/>
    <mergeCell ref="BA48:BQ48"/>
    <mergeCell ref="BR48:CI48"/>
    <mergeCell ref="BR44:CI44"/>
    <mergeCell ref="CJ48:DA48"/>
    <mergeCell ref="BR49:CI49"/>
    <mergeCell ref="A49:AV49"/>
    <mergeCell ref="BA49:BQ49"/>
    <mergeCell ref="A40:AV40"/>
    <mergeCell ref="BA72:BQ72"/>
    <mergeCell ref="BA61:BQ61"/>
    <mergeCell ref="BA64:BQ64"/>
    <mergeCell ref="A53:AV53"/>
    <mergeCell ref="A61:AV61"/>
    <mergeCell ref="CJ90:DA90"/>
    <mergeCell ref="CJ89:DA89"/>
    <mergeCell ref="BA88:BQ88"/>
    <mergeCell ref="BA91:BQ91"/>
    <mergeCell ref="BR91:CI91"/>
    <mergeCell ref="CJ91:DA91"/>
    <mergeCell ref="BA90:BQ90"/>
    <mergeCell ref="BA86:BQ86"/>
    <mergeCell ref="BR86:CI86"/>
    <mergeCell ref="CJ86:DA86"/>
    <mergeCell ref="BA87:BQ87"/>
    <mergeCell ref="BR87:CI87"/>
    <mergeCell ref="CJ87:CY87"/>
    <mergeCell ref="B81:AV81"/>
    <mergeCell ref="BA81:BQ81"/>
    <mergeCell ref="B82:AV82"/>
    <mergeCell ref="BR88:CI88"/>
    <mergeCell ref="CJ88:DA88"/>
    <mergeCell ref="A88:AV88"/>
    <mergeCell ref="BR82:CI82"/>
    <mergeCell ref="CK82:CX82"/>
    <mergeCell ref="A85:AV85"/>
    <mergeCell ref="BA85:BQ85"/>
    <mergeCell ref="C79:AV79"/>
    <mergeCell ref="BB79:BQ79"/>
    <mergeCell ref="CJ77:CX77"/>
    <mergeCell ref="CJ76:CX76"/>
    <mergeCell ref="BA80:BQ80"/>
    <mergeCell ref="BA84:BQ84"/>
    <mergeCell ref="B83:AV83"/>
    <mergeCell ref="BA83:BQ83"/>
    <mergeCell ref="BA76:BQ76"/>
    <mergeCell ref="BR76:CI76"/>
    <mergeCell ref="A73:AV73"/>
    <mergeCell ref="A75:AV75"/>
    <mergeCell ref="BA74:BQ74"/>
    <mergeCell ref="BA73:BQ73"/>
    <mergeCell ref="A74:AV74"/>
    <mergeCell ref="BA78:BQ78"/>
    <mergeCell ref="B77:AV77"/>
    <mergeCell ref="B78:AV78"/>
    <mergeCell ref="A76:AV76"/>
    <mergeCell ref="BA75:BQ75"/>
    <mergeCell ref="CJ92:DA92"/>
    <mergeCell ref="BR93:CI93"/>
    <mergeCell ref="CJ93:DA93"/>
    <mergeCell ref="BA93:BQ93"/>
    <mergeCell ref="BR70:CI70"/>
    <mergeCell ref="CJ70:DA70"/>
    <mergeCell ref="BA70:BQ70"/>
    <mergeCell ref="BR90:CI90"/>
    <mergeCell ref="BA89:BQ89"/>
    <mergeCell ref="BR89:CI89"/>
    <mergeCell ref="A93:AV93"/>
    <mergeCell ref="BA92:BQ92"/>
    <mergeCell ref="BR92:CI92"/>
    <mergeCell ref="A71:AV71"/>
    <mergeCell ref="BR72:CI72"/>
    <mergeCell ref="B63:AV63"/>
    <mergeCell ref="BA71:BQ71"/>
    <mergeCell ref="BR71:CI71"/>
    <mergeCell ref="A72:AV72"/>
    <mergeCell ref="BA82:BQ82"/>
    <mergeCell ref="BA37:BQ37"/>
    <mergeCell ref="BS37:CI37"/>
    <mergeCell ref="A38:AV38"/>
    <mergeCell ref="BA38:BQ38"/>
    <mergeCell ref="BS67:CI67"/>
    <mergeCell ref="BR66:CI66"/>
    <mergeCell ref="BA65:BQ65"/>
    <mergeCell ref="BR65:CI65"/>
    <mergeCell ref="BR64:CI64"/>
    <mergeCell ref="BA51:BQ51"/>
    <mergeCell ref="BR61:CI61"/>
    <mergeCell ref="B67:AV67"/>
    <mergeCell ref="BB67:BQ67"/>
    <mergeCell ref="A66:AV66"/>
    <mergeCell ref="BA66:BQ66"/>
    <mergeCell ref="BA63:BP63"/>
    <mergeCell ref="A64:AV64"/>
    <mergeCell ref="BR84:CI84"/>
    <mergeCell ref="BS80:CI80"/>
    <mergeCell ref="CK78:CX78"/>
    <mergeCell ref="CJ80:CX80"/>
    <mergeCell ref="BR83:CI83"/>
    <mergeCell ref="BA68:BQ68"/>
    <mergeCell ref="BR68:CI68"/>
    <mergeCell ref="CJ72:DA72"/>
    <mergeCell ref="CJ74:DA74"/>
    <mergeCell ref="BR74:CI74"/>
    <mergeCell ref="A39:AV39"/>
    <mergeCell ref="BA39:BQ39"/>
    <mergeCell ref="BA50:BQ50"/>
    <mergeCell ref="A52:AV52"/>
    <mergeCell ref="BA52:BQ52"/>
    <mergeCell ref="BA59:BQ59"/>
    <mergeCell ref="A46:AV46"/>
    <mergeCell ref="AZ46:BQ46"/>
    <mergeCell ref="A43:AV43"/>
    <mergeCell ref="B57:AV57"/>
    <mergeCell ref="BR81:CI81"/>
    <mergeCell ref="CJ81:CX81"/>
    <mergeCell ref="CJ85:DA85"/>
    <mergeCell ref="BR85:CI85"/>
    <mergeCell ref="BR59:CI59"/>
    <mergeCell ref="CJ59:CX59"/>
    <mergeCell ref="BR75:CI75"/>
    <mergeCell ref="BR73:CI73"/>
    <mergeCell ref="CJ84:CX84"/>
    <mergeCell ref="BR78:CI78"/>
    <mergeCell ref="B84:AV84"/>
    <mergeCell ref="B58:AV58"/>
    <mergeCell ref="AZ58:BQ58"/>
    <mergeCell ref="BR58:CI58"/>
    <mergeCell ref="CJ58:CX58"/>
    <mergeCell ref="A59:AV59"/>
    <mergeCell ref="BA69:BQ69"/>
    <mergeCell ref="BR69:CI69"/>
    <mergeCell ref="B60:AV60"/>
    <mergeCell ref="CJ83:CX83"/>
    <mergeCell ref="BB60:BQ60"/>
    <mergeCell ref="CJ60:CY60"/>
    <mergeCell ref="BR60:CI60"/>
    <mergeCell ref="A94:AV95"/>
    <mergeCell ref="A92:AV92"/>
    <mergeCell ref="A91:AV91"/>
    <mergeCell ref="A90:AV90"/>
    <mergeCell ref="A89:AV89"/>
    <mergeCell ref="A70:AV70"/>
    <mergeCell ref="A69:AV69"/>
  </mergeCells>
  <printOptions/>
  <pageMargins left="0.984251968503937" right="0.5905511811023623" top="0.62992125984251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2016-12-26T12:13:57Z</cp:lastPrinted>
  <dcterms:created xsi:type="dcterms:W3CDTF">2006-03-28T05:21:04Z</dcterms:created>
  <dcterms:modified xsi:type="dcterms:W3CDTF">2016-12-26T12:29:18Z</dcterms:modified>
  <cp:category/>
  <cp:version/>
  <cp:contentType/>
  <cp:contentStatus/>
</cp:coreProperties>
</file>